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Intuit\QuickBooks\Company-Files\Chris\Accounting\Budgets\23-24\"/>
    </mc:Choice>
  </mc:AlternateContent>
  <xr:revisionPtr revIDLastSave="0" documentId="13_ncr:1_{18D9F288-E405-4372-8753-97EC13F372E9}" xr6:coauthVersionLast="47" xr6:coauthVersionMax="47" xr10:uidLastSave="{00000000-0000-0000-0000-000000000000}"/>
  <bookViews>
    <workbookView xWindow="-120" yWindow="-120" windowWidth="29040" windowHeight="15720" xr2:uid="{3BADA548-E17B-4F19-8B6D-863435093DE3}"/>
  </bookViews>
  <sheets>
    <sheet name="7-18-23" sheetId="25" r:id="rId1"/>
    <sheet name="6-20-23" sheetId="24" r:id="rId2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'7-18-23'!$A:$G,'7-18-23'!$3:$4</definedName>
    <definedName name="QB_COLUMN_59200" localSheetId="0" hidden="1">'7-18-23'!$H$4</definedName>
    <definedName name="QB_COLUMN_63620" localSheetId="0" hidden="1">'7-18-23'!#REF!</definedName>
    <definedName name="QB_COLUMN_64430" localSheetId="0" hidden="1">'7-18-23'!#REF!</definedName>
    <definedName name="QB_COLUMN_76210" localSheetId="0" hidden="1">'7-18-23'!$I$4</definedName>
    <definedName name="QB_DATA_0" localSheetId="0" hidden="1">'7-18-23'!$8:$8,'7-18-23'!$9:$9,'7-18-23'!$10:$10,'7-18-23'!$11:$11,'7-18-23'!$12:$12,'7-18-23'!$13:$13,'7-18-23'!#REF!,'7-18-23'!$15:$15,'7-18-23'!$16:$16,'7-18-23'!$18:$18,'7-18-23'!$19:$19,'7-18-23'!$21:$21,'7-18-23'!$22:$22,'7-18-23'!$23:$23,'7-18-23'!$27:$27,'7-18-23'!$29:$29</definedName>
    <definedName name="QB_DATA_1" localSheetId="0" hidden="1">'7-18-23'!$30:$30,'7-18-23'!$31:$31,'7-18-23'!$34:$34,'7-18-23'!$35:$35,'7-18-23'!$36:$36,'7-18-23'!$37:$37,'7-18-23'!$38:$38,'7-18-23'!$39:$39,'7-18-23'!$40:$40,'7-18-23'!$41:$41,'7-18-23'!$44:$44,'7-18-23'!$45:$45,'7-18-23'!$46:$46,'7-18-23'!$47:$47,'7-18-23'!$48:$48,'7-18-23'!$51:$51</definedName>
    <definedName name="QB_DATA_2" localSheetId="0" hidden="1">'7-18-23'!$52:$52,'7-18-23'!$53:$53,'7-18-23'!$54:$54,'7-18-23'!$55:$55,'7-18-23'!$58:$58,'7-18-23'!$59:$59,'7-18-23'!$60:$60,'7-18-23'!$61:$61,'7-18-23'!$62:$62,'7-18-23'!$65:$65,'7-18-23'!$66:$66,'7-18-23'!$67:$67,'7-18-23'!$68:$68,'7-18-23'!$69:$69,'7-18-23'!$70:$70,'7-18-23'!$73:$73</definedName>
    <definedName name="QB_DATA_3" localSheetId="0" hidden="1">'7-18-23'!$74:$74,'7-18-23'!$75:$75,'7-18-23'!$76:$76,'7-18-23'!$80:$80,'7-18-23'!#REF!,'7-18-23'!$83:$83,'7-18-23'!$84:$84,'7-18-23'!$85:$85,'7-18-23'!$86:$86,'7-18-23'!$87:$87,'7-18-23'!$88:$88,'7-18-23'!#REF!,'7-18-23'!$91:$91,'7-18-23'!$92:$92,'7-18-23'!$93:$93,'7-18-23'!$94:$94</definedName>
    <definedName name="QB_DATA_4" localSheetId="0" hidden="1">'7-18-23'!$95:$95,'7-18-23'!$96:$96,'7-18-23'!#REF!,'7-18-23'!$98:$98,'7-18-23'!$99:$99,'7-18-23'!#REF!,'7-18-23'!#REF!,'7-18-23'!#REF!,'7-18-23'!#REF!,'7-18-23'!#REF!,'7-18-23'!#REF!,'7-18-23'!#REF!,'7-18-23'!$102:$102,'7-18-23'!$103:$103,'7-18-23'!$104:$104,'7-18-23'!$105:$105</definedName>
    <definedName name="QB_DATA_5" localSheetId="0" hidden="1">'7-18-23'!$108:$108,'7-18-23'!$109:$109,'7-18-23'!$110:$110,'7-18-23'!$113:$113,'7-18-23'!$114:$114,'7-18-23'!$115:$115,'7-18-23'!$116:$116,'7-18-23'!$117:$117,'7-18-23'!$118:$118,'7-18-23'!$119:$119,'7-18-23'!$120:$120,'7-18-23'!$121:$121,'7-18-23'!$122:$122,'7-18-23'!$123:$123,'7-18-23'!$124:$124,'7-18-23'!$125:$125</definedName>
    <definedName name="QB_DATA_6" localSheetId="0" hidden="1">'7-18-23'!$126:$126,'7-18-23'!$128:$128,'7-18-23'!$129:$129,'7-18-23'!$130:$130,'7-18-23'!$132:$132,'7-18-23'!$133:$133,'7-18-23'!$134:$134,'7-18-23'!$136:$136,'7-18-23'!$137:$137,'7-18-23'!$138:$138,'7-18-23'!$139:$139,'7-18-23'!#REF!,'7-18-23'!$140:$140,'7-18-23'!$145:$145</definedName>
    <definedName name="QB_FORMULA_0" localSheetId="0" hidden="1">'7-18-23'!#REF!,'7-18-23'!#REF!,'7-18-23'!#REF!,'7-18-23'!#REF!,'7-18-23'!#REF!,'7-18-23'!#REF!,'7-18-23'!#REF!,'7-18-23'!#REF!,'7-18-23'!#REF!,'7-18-23'!#REF!,'7-18-23'!#REF!,'7-18-23'!#REF!,'7-18-23'!$H$14,'7-18-23'!$I$14,'7-18-23'!#REF!,'7-18-23'!#REF!</definedName>
    <definedName name="QB_FORMULA_1" localSheetId="0" hidden="1">'7-18-23'!#REF!,'7-18-23'!#REF!,'7-18-23'!#REF!,'7-18-23'!#REF!,'7-18-23'!#REF!,'7-18-23'!#REF!,'7-18-23'!#REF!,'7-18-23'!#REF!,'7-18-23'!#REF!,'7-18-23'!#REF!,'7-18-23'!$H$20,'7-18-23'!$I$20,'7-18-23'!#REF!,'7-18-23'!#REF!,'7-18-23'!#REF!,'7-18-23'!#REF!</definedName>
    <definedName name="QB_FORMULA_10" localSheetId="0" hidden="1">'7-18-23'!#REF!,'7-18-23'!#REF!,'7-18-23'!#REF!,'7-18-23'!#REF!,'7-18-23'!#REF!,'7-18-23'!#REF!,'7-18-23'!#REF!,'7-18-23'!#REF!,'7-18-23'!$H$89,'7-18-23'!$I$89,'7-18-23'!#REF!,'7-18-23'!#REF!,'7-18-23'!#REF!,'7-18-23'!#REF!,'7-18-23'!#REF!,'7-18-23'!#REF!</definedName>
    <definedName name="QB_FORMULA_11" localSheetId="0" hidden="1">'7-18-23'!#REF!,'7-18-23'!#REF!,'7-18-23'!#REF!,'7-18-23'!#REF!,'7-18-23'!#REF!,'7-18-23'!#REF!,'7-18-23'!#REF!,'7-18-23'!#REF!,'7-18-23'!#REF!,'7-18-23'!#REF!,'7-18-23'!$H$97,'7-18-23'!$I$97,'7-18-23'!#REF!,'7-18-23'!#REF!,'7-18-23'!#REF!,'7-18-23'!#REF!</definedName>
    <definedName name="QB_FORMULA_12" localSheetId="0" hidden="1">'7-18-23'!#REF!,'7-18-23'!#REF!,'7-18-23'!$H$100,'7-18-23'!$I$100,'7-18-23'!#REF!,'7-18-23'!#REF!,'7-18-23'!#REF!,'7-18-23'!#REF!,'7-18-23'!#REF!,'7-18-23'!#REF!,'7-18-23'!#REF!,'7-18-23'!#REF!,'7-18-23'!#REF!,'7-18-23'!#REF!,'7-18-23'!#REF!,'7-18-23'!#REF!</definedName>
    <definedName name="QB_FORMULA_13" localSheetId="0" hidden="1">'7-18-23'!#REF!,'7-18-23'!#REF!,'7-18-23'!#REF!,'7-18-23'!#REF!,'7-18-23'!#REF!,'7-18-23'!#REF!,'7-18-23'!#REF!,'7-18-23'!#REF!,'7-18-23'!#REF!,'7-18-23'!#REF!,'7-18-23'!#REF!,'7-18-23'!#REF!,'7-18-23'!#REF!,'7-18-23'!#REF!,'7-18-23'!#REF!,'7-18-23'!#REF!</definedName>
    <definedName name="QB_FORMULA_14" localSheetId="0" hidden="1">'7-18-23'!$H$106,'7-18-23'!$I$106,'7-18-23'!#REF!,'7-18-23'!#REF!,'7-18-23'!#REF!,'7-18-23'!#REF!,'7-18-23'!#REF!,'7-18-23'!#REF!,'7-18-23'!#REF!,'7-18-23'!#REF!,'7-18-23'!$H$111,'7-18-23'!$I$111,'7-18-23'!#REF!,'7-18-23'!#REF!,'7-18-23'!#REF!,'7-18-23'!#REF!</definedName>
    <definedName name="QB_FORMULA_15" localSheetId="0" hidden="1">'7-18-23'!#REF!,'7-18-23'!#REF!,'7-18-23'!#REF!,'7-18-23'!#REF!,'7-18-23'!#REF!,'7-18-23'!#REF!,'7-18-23'!#REF!,'7-18-23'!#REF!,'7-18-23'!#REF!,'7-18-23'!#REF!,'7-18-23'!#REF!,'7-18-23'!#REF!,'7-18-23'!#REF!,'7-18-23'!#REF!,'7-18-23'!#REF!,'7-18-23'!#REF!</definedName>
    <definedName name="QB_FORMULA_16" localSheetId="0" hidden="1">'7-18-23'!#REF!,'7-18-23'!#REF!,'7-18-23'!#REF!,'7-18-23'!#REF!,'7-18-23'!#REF!,'7-18-23'!#REF!,'7-18-23'!#REF!,'7-18-23'!#REF!,'7-18-23'!$H$127,'7-18-23'!$I$127,'7-18-23'!#REF!,'7-18-23'!#REF!,'7-18-23'!#REF!,'7-18-23'!#REF!,'7-18-23'!#REF!,'7-18-23'!#REF!</definedName>
    <definedName name="QB_FORMULA_17" localSheetId="0" hidden="1">'7-18-23'!#REF!,'7-18-23'!#REF!,'7-18-23'!#REF!,'7-18-23'!#REF!,'7-18-23'!#REF!,'7-18-23'!#REF!,'7-18-23'!#REF!,'7-18-23'!#REF!,'7-18-23'!$H$135,'7-18-23'!$I$135,'7-18-23'!#REF!,'7-18-23'!#REF!,'7-18-23'!#REF!,'7-18-23'!#REF!,'7-18-23'!#REF!,'7-18-23'!#REF!</definedName>
    <definedName name="QB_FORMULA_18" localSheetId="0" hidden="1">'7-18-23'!#REF!,'7-18-23'!#REF!,'7-18-23'!#REF!,'7-18-23'!#REF!,'7-18-23'!#REF!,'7-18-23'!#REF!,'7-18-23'!#REF!,'7-18-23'!#REF!,'7-18-23'!$H$141,'7-18-23'!$I$141,'7-18-23'!#REF!,'7-18-23'!#REF!,'7-18-23'!$H$142,'7-18-23'!$I$142,'7-18-23'!#REF!,'7-18-23'!#REF!</definedName>
    <definedName name="QB_FORMULA_19" localSheetId="0" hidden="1">'7-18-23'!#REF!,'7-18-23'!#REF!,'7-18-23'!$H$147,'7-18-23'!$I$147,'7-18-23'!#REF!,'7-18-23'!#REF!,'7-18-23'!$H$148,'7-18-23'!$I$148,'7-18-23'!#REF!,'7-18-23'!#REF!,'7-18-23'!$H$149,'7-18-23'!$I$149,'7-18-23'!#REF!,'7-18-23'!#REF!</definedName>
    <definedName name="QB_FORMULA_2" localSheetId="0" hidden="1">'7-18-23'!#REF!,'7-18-23'!#REF!,'7-18-23'!#REF!,'7-18-23'!#REF!,'7-18-23'!$H$24,'7-18-23'!$I$24,'7-18-23'!#REF!,'7-18-23'!#REF!,'7-18-23'!$H$25,'7-18-23'!$I$25,'7-18-23'!#REF!,'7-18-23'!#REF!,'7-18-23'!#REF!,'7-18-23'!#REF!,'7-18-23'!#REF!,'7-18-23'!#REF!</definedName>
    <definedName name="QB_FORMULA_3" localSheetId="0" hidden="1">'7-18-23'!#REF!,'7-18-23'!#REF!,'7-18-23'!#REF!,'7-18-23'!#REF!,'7-18-23'!$H$32,'7-18-23'!$I$32,'7-18-23'!#REF!,'7-18-23'!#REF!,'7-18-23'!#REF!,'7-18-23'!#REF!,'7-18-23'!#REF!,'7-18-23'!#REF!,'7-18-23'!#REF!,'7-18-23'!#REF!,'7-18-23'!#REF!,'7-18-23'!#REF!</definedName>
    <definedName name="QB_FORMULA_4" localSheetId="0" hidden="1">'7-18-23'!#REF!,'7-18-23'!#REF!,'7-18-23'!#REF!,'7-18-23'!#REF!,'7-18-23'!#REF!,'7-18-23'!#REF!,'7-18-23'!#REF!,'7-18-23'!#REF!,'7-18-23'!$H$42,'7-18-23'!$I$42,'7-18-23'!#REF!,'7-18-23'!#REF!,'7-18-23'!#REF!,'7-18-23'!#REF!,'7-18-23'!#REF!,'7-18-23'!#REF!</definedName>
    <definedName name="QB_FORMULA_5" localSheetId="0" hidden="1">'7-18-23'!#REF!,'7-18-23'!#REF!,'7-18-23'!#REF!,'7-18-23'!#REF!,'7-18-23'!#REF!,'7-18-23'!#REF!,'7-18-23'!$H$49,'7-18-23'!$I$49,'7-18-23'!#REF!,'7-18-23'!#REF!,'7-18-23'!#REF!,'7-18-23'!#REF!,'7-18-23'!#REF!,'7-18-23'!#REF!,'7-18-23'!#REF!,'7-18-23'!#REF!</definedName>
    <definedName name="QB_FORMULA_6" localSheetId="0" hidden="1">'7-18-23'!#REF!,'7-18-23'!#REF!,'7-18-23'!#REF!,'7-18-23'!#REF!,'7-18-23'!$H$56,'7-18-23'!$I$56,'7-18-23'!#REF!,'7-18-23'!#REF!,'7-18-23'!#REF!,'7-18-23'!#REF!,'7-18-23'!#REF!,'7-18-23'!#REF!,'7-18-23'!#REF!,'7-18-23'!#REF!,'7-18-23'!#REF!,'7-18-23'!#REF!</definedName>
    <definedName name="QB_FORMULA_7" localSheetId="0" hidden="1">'7-18-23'!#REF!,'7-18-23'!#REF!,'7-18-23'!$H$63,'7-18-23'!$I$63,'7-18-23'!#REF!,'7-18-23'!#REF!,'7-18-23'!#REF!,'7-18-23'!#REF!,'7-18-23'!#REF!,'7-18-23'!#REF!,'7-18-23'!#REF!,'7-18-23'!#REF!,'7-18-23'!#REF!,'7-18-23'!#REF!,'7-18-23'!#REF!,'7-18-23'!#REF!</definedName>
    <definedName name="QB_FORMULA_8" localSheetId="0" hidden="1">'7-18-23'!#REF!,'7-18-23'!#REF!,'7-18-23'!$H$71,'7-18-23'!$I$71,'7-18-23'!#REF!,'7-18-23'!#REF!,'7-18-23'!#REF!,'7-18-23'!#REF!,'7-18-23'!#REF!,'7-18-23'!#REF!,'7-18-23'!#REF!,'7-18-23'!#REF!,'7-18-23'!#REF!,'7-18-23'!#REF!,'7-18-23'!$H$77,'7-18-23'!$I$77</definedName>
    <definedName name="QB_FORMULA_9" localSheetId="0" hidden="1">'7-18-23'!#REF!,'7-18-23'!#REF!,'7-18-23'!#REF!,'7-18-23'!#REF!,'7-18-23'!#REF!,'7-18-23'!#REF!,'7-18-23'!$H$81,'7-18-23'!$I$81,'7-18-23'!#REF!,'7-18-23'!#REF!,'7-18-23'!#REF!,'7-18-23'!#REF!,'7-18-23'!#REF!,'7-18-23'!#REF!,'7-18-23'!#REF!,'7-18-23'!#REF!</definedName>
    <definedName name="QB_ROW_101250" localSheetId="0" hidden="1">'7-18-23'!$F$35</definedName>
    <definedName name="QB_ROW_102250" localSheetId="0" hidden="1">'7-18-23'!$F$37</definedName>
    <definedName name="QB_ROW_103250" localSheetId="0" hidden="1">'7-18-23'!$F$38</definedName>
    <definedName name="QB_ROW_104250" localSheetId="0" hidden="1">'7-18-23'!$F$39</definedName>
    <definedName name="QB_ROW_105250" localSheetId="0" hidden="1">'7-18-23'!$F$40</definedName>
    <definedName name="QB_ROW_106040" localSheetId="0" hidden="1">'7-18-23'!$E$43</definedName>
    <definedName name="QB_ROW_106340" localSheetId="0" hidden="1">'7-18-23'!$E$49</definedName>
    <definedName name="QB_ROW_107250" localSheetId="0" hidden="1">'7-18-23'!$F$44</definedName>
    <definedName name="QB_ROW_108250" localSheetId="0" hidden="1">'7-18-23'!$F$45</definedName>
    <definedName name="QB_ROW_109250" localSheetId="0" hidden="1">'7-18-23'!$F$46</definedName>
    <definedName name="QB_ROW_111250" localSheetId="0" hidden="1">'7-18-23'!$F$48</definedName>
    <definedName name="QB_ROW_112040" localSheetId="0" hidden="1">'7-18-23'!$E$50</definedName>
    <definedName name="QB_ROW_112340" localSheetId="0" hidden="1">'7-18-23'!$E$56</definedName>
    <definedName name="QB_ROW_113250" localSheetId="0" hidden="1">'7-18-23'!$F$51</definedName>
    <definedName name="QB_ROW_114250" localSheetId="0" hidden="1">'7-18-23'!$F$52</definedName>
    <definedName name="QB_ROW_116250" localSheetId="0" hidden="1">'7-18-23'!$F$53</definedName>
    <definedName name="QB_ROW_117250" localSheetId="0" hidden="1">'7-18-23'!$F$54</definedName>
    <definedName name="QB_ROW_118040" localSheetId="0" hidden="1">'7-18-23'!$E$72</definedName>
    <definedName name="QB_ROW_118340" localSheetId="0" hidden="1">'7-18-23'!$E$77</definedName>
    <definedName name="QB_ROW_119250" localSheetId="0" hidden="1">'7-18-23'!$F$73</definedName>
    <definedName name="QB_ROW_120250" localSheetId="0" hidden="1">'7-18-23'!$F$74</definedName>
    <definedName name="QB_ROW_121250" localSheetId="0" hidden="1">'7-18-23'!$F$75</definedName>
    <definedName name="QB_ROW_122250" localSheetId="0" hidden="1">'7-18-23'!$F$76</definedName>
    <definedName name="QB_ROW_123250" localSheetId="0" hidden="1">'7-18-23'!$F$31</definedName>
    <definedName name="QB_ROW_124040" localSheetId="0" hidden="1">'7-18-23'!$E$57</definedName>
    <definedName name="QB_ROW_124340" localSheetId="0" hidden="1">'7-18-23'!$E$63</definedName>
    <definedName name="QB_ROW_125040" localSheetId="0" hidden="1">'7-18-23'!$E$64</definedName>
    <definedName name="QB_ROW_125340" localSheetId="0" hidden="1">'7-18-23'!$E$71</definedName>
    <definedName name="QB_ROW_128050" localSheetId="0" hidden="1">'7-18-23'!$F$79</definedName>
    <definedName name="QB_ROW_128260" localSheetId="0" hidden="1">'7-18-23'!#REF!</definedName>
    <definedName name="QB_ROW_128350" localSheetId="0" hidden="1">'7-18-23'!$F$81</definedName>
    <definedName name="QB_ROW_129050" localSheetId="0" hidden="1">'7-18-23'!$F$82</definedName>
    <definedName name="QB_ROW_129260" localSheetId="0" hidden="1">'7-18-23'!#REF!</definedName>
    <definedName name="QB_ROW_129350" localSheetId="0" hidden="1">'7-18-23'!$F$89</definedName>
    <definedName name="QB_ROW_130260" localSheetId="0" hidden="1">'7-18-23'!$G$87</definedName>
    <definedName name="QB_ROW_131260" localSheetId="0" hidden="1">'7-18-23'!$G$83</definedName>
    <definedName name="QB_ROW_132260" localSheetId="0" hidden="1">'7-18-23'!$G$84</definedName>
    <definedName name="QB_ROW_133260" localSheetId="0" hidden="1">'7-18-23'!$G$85</definedName>
    <definedName name="QB_ROW_135250" localSheetId="0" hidden="1">'7-18-23'!$F$98</definedName>
    <definedName name="QB_ROW_136050" localSheetId="0" hidden="1">'7-18-23'!$F$90</definedName>
    <definedName name="QB_ROW_136260" localSheetId="0" hidden="1">'7-18-23'!#REF!</definedName>
    <definedName name="QB_ROW_136350" localSheetId="0" hidden="1">'7-18-23'!$F$97</definedName>
    <definedName name="QB_ROW_137260" localSheetId="0" hidden="1">'7-18-23'!$G$94</definedName>
    <definedName name="QB_ROW_138260" localSheetId="0" hidden="1">'7-18-23'!$G$96</definedName>
    <definedName name="QB_ROW_139260" localSheetId="0" hidden="1">'7-18-23'!$G$92</definedName>
    <definedName name="QB_ROW_140260" localSheetId="0" hidden="1">'7-18-23'!$G$93</definedName>
    <definedName name="QB_ROW_141260" localSheetId="0" hidden="1">'7-18-23'!$G$91</definedName>
    <definedName name="QB_ROW_143260" localSheetId="0" hidden="1">'7-18-23'!$G$88</definedName>
    <definedName name="QB_ROW_145040" localSheetId="0" hidden="1">'7-18-23'!$E$101</definedName>
    <definedName name="QB_ROW_145340" localSheetId="0" hidden="1">'7-18-23'!$E$106</definedName>
    <definedName name="QB_ROW_146250" localSheetId="0" hidden="1">'7-18-23'!$F$102</definedName>
    <definedName name="QB_ROW_147250" localSheetId="0" hidden="1">'7-18-23'!$F$103</definedName>
    <definedName name="QB_ROW_148250" localSheetId="0" hidden="1">'7-18-23'!$F$104</definedName>
    <definedName name="QB_ROW_149250" localSheetId="0" hidden="1">'7-18-23'!$F$105</definedName>
    <definedName name="QB_ROW_150040" localSheetId="0" hidden="1">'7-18-23'!$E$107</definedName>
    <definedName name="QB_ROW_150340" localSheetId="0" hidden="1">'7-18-23'!$E$111</definedName>
    <definedName name="QB_ROW_151250" localSheetId="0" hidden="1">'7-18-23'!$F$108</definedName>
    <definedName name="QB_ROW_152250" localSheetId="0" hidden="1">'7-18-23'!$F$109</definedName>
    <definedName name="QB_ROW_153250" localSheetId="0" hidden="1">'7-18-23'!$F$110</definedName>
    <definedName name="QB_ROW_155040" localSheetId="0" hidden="1">'7-18-23'!$E$112</definedName>
    <definedName name="QB_ROW_155340" localSheetId="0" hidden="1">'7-18-23'!$E$127</definedName>
    <definedName name="QB_ROW_156250" localSheetId="0" hidden="1">'7-18-23'!$F$113</definedName>
    <definedName name="QB_ROW_157250" localSheetId="0" hidden="1">'7-18-23'!$F$114</definedName>
    <definedName name="QB_ROW_159250" localSheetId="0" hidden="1">'7-18-23'!$F$124</definedName>
    <definedName name="QB_ROW_161250" localSheetId="0" hidden="1">'7-18-23'!$F$120</definedName>
    <definedName name="QB_ROW_162250" localSheetId="0" hidden="1">'7-18-23'!$F$116</definedName>
    <definedName name="QB_ROW_163250" localSheetId="0" hidden="1">'7-18-23'!$F$119</definedName>
    <definedName name="QB_ROW_164250" localSheetId="0" hidden="1">'7-18-23'!$F$123</definedName>
    <definedName name="QB_ROW_165250" localSheetId="0" hidden="1">'7-18-23'!$F$121</definedName>
    <definedName name="QB_ROW_166250" localSheetId="0" hidden="1">'7-18-23'!$F$125</definedName>
    <definedName name="QB_ROW_167250" localSheetId="0" hidden="1">'7-18-23'!$F$115</definedName>
    <definedName name="QB_ROW_168250" localSheetId="0" hidden="1">'7-18-23'!$F$118</definedName>
    <definedName name="QB_ROW_169250" localSheetId="0" hidden="1">'7-18-23'!$F$117</definedName>
    <definedName name="QB_ROW_170240" localSheetId="0" hidden="1">'7-18-23'!$E$128</definedName>
    <definedName name="QB_ROW_171040" localSheetId="0" hidden="1">'7-18-23'!$E$131</definedName>
    <definedName name="QB_ROW_171340" localSheetId="0" hidden="1">'7-18-23'!$E$135</definedName>
    <definedName name="QB_ROW_172250" localSheetId="0" hidden="1">'7-18-23'!$F$134</definedName>
    <definedName name="QB_ROW_173250" localSheetId="0" hidden="1">'7-18-23'!$F$132</definedName>
    <definedName name="QB_ROW_174250" localSheetId="0" hidden="1">'7-18-23'!$F$133</definedName>
    <definedName name="QB_ROW_175240" localSheetId="0" hidden="1">'7-18-23'!$E$136</definedName>
    <definedName name="QB_ROW_176240" localSheetId="0" hidden="1">'7-18-23'!$E$137</definedName>
    <definedName name="QB_ROW_178240" localSheetId="0" hidden="1">'7-18-23'!#REF!</definedName>
    <definedName name="QB_ROW_18301" localSheetId="0" hidden="1">'7-18-23'!$A$149</definedName>
    <definedName name="QB_ROW_187240" localSheetId="0" hidden="1">'7-18-23'!$E$140</definedName>
    <definedName name="QB_ROW_19011" localSheetId="0" hidden="1">'7-18-23'!$B$5</definedName>
    <definedName name="QB_ROW_19311" localSheetId="0" hidden="1">'7-18-23'!$B$142</definedName>
    <definedName name="QB_ROW_195250" localSheetId="0" hidden="1">'7-18-23'!$F$12</definedName>
    <definedName name="QB_ROW_20031" localSheetId="0" hidden="1">'7-18-23'!$D$6</definedName>
    <definedName name="QB_ROW_202250" localSheetId="0" hidden="1">'7-18-23'!$F$68</definedName>
    <definedName name="QB_ROW_203250" localSheetId="0" hidden="1">'7-18-23'!$F$58</definedName>
    <definedName name="QB_ROW_20331" localSheetId="0" hidden="1">'7-18-23'!$D$24</definedName>
    <definedName name="QB_ROW_204250" localSheetId="0" hidden="1">'7-18-23'!$F$9</definedName>
    <definedName name="QB_ROW_206250" localSheetId="0" hidden="1">'7-18-23'!$F$13</definedName>
    <definedName name="QB_ROW_207250" localSheetId="0" hidden="1">'7-18-23'!$F$55</definedName>
    <definedName name="QB_ROW_208240" localSheetId="0" hidden="1">'7-18-23'!$E$130</definedName>
    <definedName name="QB_ROW_210250" localSheetId="0" hidden="1">'7-18-23'!$F$122</definedName>
    <definedName name="QB_ROW_21031" localSheetId="0" hidden="1">'7-18-23'!$D$26</definedName>
    <definedName name="QB_ROW_21331" localSheetId="0" hidden="1">'7-18-23'!$D$141</definedName>
    <definedName name="QB_ROW_214260" localSheetId="0" hidden="1">'7-18-23'!$G$86</definedName>
    <definedName name="QB_ROW_215260" localSheetId="0" hidden="1">'7-18-23'!$G$95</definedName>
    <definedName name="QB_ROW_22011" localSheetId="0" hidden="1">'7-18-23'!$B$143</definedName>
    <definedName name="QB_ROW_22311" localSheetId="0" hidden="1">'7-18-23'!$B$148</definedName>
    <definedName name="QB_ROW_224260" localSheetId="0" hidden="1">'7-18-23'!$G$80</definedName>
    <definedName name="QB_ROW_225240" localSheetId="0" hidden="1">'7-18-23'!$E$21</definedName>
    <definedName name="QB_ROW_229240" localSheetId="0" hidden="1">'7-18-23'!$E$129</definedName>
    <definedName name="QB_ROW_23021" localSheetId="0" hidden="1">'7-18-23'!$C$144</definedName>
    <definedName name="QB_ROW_23321" localSheetId="0" hidden="1">'7-18-23'!$C$147</definedName>
    <definedName name="QB_ROW_233240" localSheetId="0" hidden="1">'7-18-23'!$E$139</definedName>
    <definedName name="QB_ROW_234250" localSheetId="0" hidden="1">'7-18-23'!$F$47</definedName>
    <definedName name="QB_ROW_239250" localSheetId="0" hidden="1">'7-18-23'!$F$59</definedName>
    <definedName name="QB_ROW_240250" localSheetId="0" hidden="1">'7-18-23'!$F$69</definedName>
    <definedName name="QB_ROW_242250" localSheetId="0" hidden="1">'7-18-23'!$F$126</definedName>
    <definedName name="QB_ROW_245040" localSheetId="0" hidden="1">'7-18-23'!#REF!</definedName>
    <definedName name="QB_ROW_245340" localSheetId="0" hidden="1">'7-18-23'!#REF!</definedName>
    <definedName name="QB_ROW_247250" localSheetId="0" hidden="1">'7-18-23'!#REF!</definedName>
    <definedName name="QB_ROW_248250" localSheetId="0" hidden="1">'7-18-23'!#REF!</definedName>
    <definedName name="QB_ROW_251250" localSheetId="0" hidden="1">'7-18-23'!#REF!</definedName>
    <definedName name="QB_ROW_252250" localSheetId="0" hidden="1">'7-18-23'!#REF!</definedName>
    <definedName name="QB_ROW_255230" localSheetId="0" hidden="1">'7-18-23'!$D$145</definedName>
    <definedName name="QB_ROW_273240" localSheetId="0" hidden="1">'7-18-23'!$E$138</definedName>
    <definedName name="QB_ROW_287250" localSheetId="0" hidden="1">'7-18-23'!$F$36</definedName>
    <definedName name="QB_ROW_29040" localSheetId="0" hidden="1">'7-18-23'!$E$7</definedName>
    <definedName name="QB_ROW_29340" localSheetId="0" hidden="1">'7-18-23'!$E$14</definedName>
    <definedName name="QB_ROW_294250" localSheetId="0" hidden="1">'7-18-23'!$F$60</definedName>
    <definedName name="QB_ROW_295250" localSheetId="0" hidden="1">'7-18-23'!$F$70</definedName>
    <definedName name="QB_ROW_296240" localSheetId="0" hidden="1">'7-18-23'!$E$22</definedName>
    <definedName name="QB_ROW_30250" localSheetId="0" hidden="1">'7-18-23'!$F$8</definedName>
    <definedName name="QB_ROW_306240" localSheetId="0" hidden="1">'7-18-23'!$E$27</definedName>
    <definedName name="QB_ROW_310250" localSheetId="0" hidden="1">'7-18-23'!$F$66</definedName>
    <definedName name="QB_ROW_31250" localSheetId="0" hidden="1">'7-18-23'!$F$10</definedName>
    <definedName name="QB_ROW_313250" localSheetId="0" hidden="1">'7-18-23'!$F$65</definedName>
    <definedName name="QB_ROW_314240" localSheetId="0" hidden="1">'7-18-23'!$E$23</definedName>
    <definedName name="QB_ROW_315250" localSheetId="0" hidden="1">'7-18-23'!#REF!</definedName>
    <definedName name="QB_ROW_316250" localSheetId="0" hidden="1">'7-18-23'!#REF!</definedName>
    <definedName name="QB_ROW_317250" localSheetId="0" hidden="1">'7-18-23'!#REF!</definedName>
    <definedName name="QB_ROW_318240" localSheetId="0" hidden="1">'7-18-23'!#REF!</definedName>
    <definedName name="QB_ROW_322240" localSheetId="0" hidden="1">'7-18-23'!$E$16</definedName>
    <definedName name="QB_ROW_32240" localSheetId="0" hidden="1">'7-18-23'!$E$15</definedName>
    <definedName name="QB_ROW_325250" localSheetId="0" hidden="1">'7-18-23'!$F$41</definedName>
    <definedName name="QB_ROW_326250" localSheetId="0" hidden="1">'7-18-23'!$F$61</definedName>
    <definedName name="QB_ROW_328250" localSheetId="0" hidden="1">'7-18-23'!$F$67</definedName>
    <definedName name="QB_ROW_329250" localSheetId="0" hidden="1">'7-18-23'!$F$62</definedName>
    <definedName name="QB_ROW_33250" localSheetId="0" hidden="1">'7-18-23'!$F$11</definedName>
    <definedName name="QB_ROW_38040" localSheetId="0" hidden="1">'7-18-23'!$E$17</definedName>
    <definedName name="QB_ROW_38340" localSheetId="0" hidden="1">'7-18-23'!$E$20</definedName>
    <definedName name="QB_ROW_39250" localSheetId="0" hidden="1">'7-18-23'!$F$19</definedName>
    <definedName name="QB_ROW_40250" localSheetId="0" hidden="1">'7-18-23'!$F$18</definedName>
    <definedName name="QB_ROW_7040" localSheetId="0" hidden="1">'7-18-23'!$E$78</definedName>
    <definedName name="QB_ROW_7250" localSheetId="0" hidden="1">'7-18-23'!$F$99</definedName>
    <definedName name="QB_ROW_7340" localSheetId="0" hidden="1">'7-18-23'!$E$100</definedName>
    <definedName name="QB_ROW_86321" localSheetId="0" hidden="1">'7-18-23'!$C$25</definedName>
    <definedName name="QB_ROW_94040" localSheetId="0" hidden="1">'7-18-23'!$E$28</definedName>
    <definedName name="QB_ROW_94340" localSheetId="0" hidden="1">'7-18-23'!$E$32</definedName>
    <definedName name="QB_ROW_95250" localSheetId="0" hidden="1">'7-18-23'!$F$29</definedName>
    <definedName name="QB_ROW_97250" localSheetId="0" hidden="1">'7-18-23'!$F$30</definedName>
    <definedName name="QB_ROW_98040" localSheetId="0" hidden="1">'7-18-23'!$E$33</definedName>
    <definedName name="QB_ROW_98340" localSheetId="0" hidden="1">'7-18-23'!$E$42</definedName>
    <definedName name="QB_ROW_99250" localSheetId="0" hidden="1">'7-18-23'!$F$34</definedName>
    <definedName name="QBCANSUPPORTUPDATE" localSheetId="0">TRUE</definedName>
    <definedName name="QBCOMPANYFILENAME" localSheetId="0">"C:\Users\Public\Documents\Intuit\QuickBooks\Company-Files\Shasta Community Services Dist Restore.QBW"</definedName>
    <definedName name="QBENDDATE" localSheetId="0">20230630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"93a473bba2fd43798111014a9980f40b"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7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7" i="25" l="1"/>
  <c r="J148" i="25" s="1"/>
  <c r="J111" i="25"/>
  <c r="J135" i="25"/>
  <c r="J127" i="25"/>
  <c r="J106" i="25"/>
  <c r="J89" i="25"/>
  <c r="J97" i="25"/>
  <c r="J81" i="25"/>
  <c r="J77" i="25"/>
  <c r="J71" i="25"/>
  <c r="J63" i="25"/>
  <c r="J56" i="25"/>
  <c r="J49" i="25"/>
  <c r="J42" i="25"/>
  <c r="J32" i="25"/>
  <c r="J20" i="25"/>
  <c r="J14" i="25"/>
  <c r="I147" i="25"/>
  <c r="I148" i="25" s="1"/>
  <c r="H147" i="25"/>
  <c r="H148" i="25" s="1"/>
  <c r="I135" i="25"/>
  <c r="H135" i="25"/>
  <c r="I127" i="25"/>
  <c r="H127" i="25"/>
  <c r="I111" i="25"/>
  <c r="H111" i="25"/>
  <c r="I106" i="25"/>
  <c r="H106" i="25"/>
  <c r="I97" i="25"/>
  <c r="H97" i="25"/>
  <c r="I89" i="25"/>
  <c r="H89" i="25"/>
  <c r="I81" i="25"/>
  <c r="H81" i="25"/>
  <c r="I77" i="25"/>
  <c r="H77" i="25"/>
  <c r="I71" i="25"/>
  <c r="H71" i="25"/>
  <c r="I63" i="25"/>
  <c r="H63" i="25"/>
  <c r="I56" i="25"/>
  <c r="H56" i="25"/>
  <c r="I49" i="25"/>
  <c r="H49" i="25"/>
  <c r="I42" i="25"/>
  <c r="H42" i="25"/>
  <c r="I32" i="25"/>
  <c r="H32" i="25"/>
  <c r="I20" i="25"/>
  <c r="H20" i="25"/>
  <c r="I14" i="25"/>
  <c r="H14" i="25"/>
  <c r="J24" i="25" l="1"/>
  <c r="J25" i="25" s="1"/>
  <c r="J100" i="25"/>
  <c r="J141" i="25" s="1"/>
  <c r="H100" i="25"/>
  <c r="H141" i="25" s="1"/>
  <c r="I24" i="25"/>
  <c r="I25" i="25" s="1"/>
  <c r="I100" i="25"/>
  <c r="H24" i="25"/>
  <c r="J142" i="25" l="1"/>
  <c r="J149" i="25" s="1"/>
  <c r="I141" i="25"/>
  <c r="I142" i="25" s="1"/>
  <c r="I149" i="25" s="1"/>
  <c r="H25" i="25"/>
  <c r="H142" i="25" l="1"/>
  <c r="H149" i="25" l="1"/>
  <c r="J22" i="24"/>
  <c r="J19" i="24" l="1"/>
  <c r="J13" i="24"/>
  <c r="J132" i="24" l="1"/>
  <c r="J124" i="24"/>
  <c r="J109" i="24"/>
  <c r="J104" i="24"/>
  <c r="J95" i="24"/>
  <c r="J79" i="24"/>
  <c r="J87" i="24"/>
  <c r="J75" i="24"/>
  <c r="J69" i="24"/>
  <c r="J61" i="24"/>
  <c r="J54" i="24"/>
  <c r="J47" i="24"/>
  <c r="J40" i="24"/>
  <c r="J30" i="24"/>
  <c r="J23" i="24"/>
  <c r="J98" i="24" l="1"/>
  <c r="J138" i="24" s="1"/>
  <c r="J139" i="24" s="1"/>
  <c r="J145" i="24" s="1"/>
</calcChain>
</file>

<file path=xl/sharedStrings.xml><?xml version="1.0" encoding="utf-8"?>
<sst xmlns="http://schemas.openxmlformats.org/spreadsheetml/2006/main" count="295" uniqueCount="151">
  <si>
    <t>Ordinary Income/Expense</t>
  </si>
  <si>
    <t>Income</t>
  </si>
  <si>
    <t>41000 · Water Sales</t>
  </si>
  <si>
    <t>41100 · Water Sales - Res. &amp; Comm.</t>
  </si>
  <si>
    <t>41150 · Hydrant Water Sales</t>
  </si>
  <si>
    <t>41200 · Water Sales/Pumping</t>
  </si>
  <si>
    <t>41400 · ACID Water Reservation</t>
  </si>
  <si>
    <t>41800 · Late Fees</t>
  </si>
  <si>
    <t>42230 · Service Connection Fee/Meters</t>
  </si>
  <si>
    <t>Total 41000 · Water Sales</t>
  </si>
  <si>
    <t>42000 · Special Service Fees</t>
  </si>
  <si>
    <t>42160 · Property Tax Revenue - SCSD</t>
  </si>
  <si>
    <t>44000 · Interest Revenue</t>
  </si>
  <si>
    <t>44100 · TriC / NVB Interest</t>
  </si>
  <si>
    <t>44500 · Bank of Commerce Interest</t>
  </si>
  <si>
    <t>Total 44000 · Interest Revenue</t>
  </si>
  <si>
    <t>47300 · SFD Reimbursement</t>
  </si>
  <si>
    <t>Total Income</t>
  </si>
  <si>
    <t>Gross Profit</t>
  </si>
  <si>
    <t>Expense</t>
  </si>
  <si>
    <t>51000 · Water Service Expenses</t>
  </si>
  <si>
    <t>51010 · Bureau of Reclamation</t>
  </si>
  <si>
    <t>51014 · ACID Water</t>
  </si>
  <si>
    <t>51018 · Water Testing Expense</t>
  </si>
  <si>
    <t>Total 51000 · Water Service Expenses</t>
  </si>
  <si>
    <t>51020 · Pumping Expense</t>
  </si>
  <si>
    <t>Total 51020 · Pumping Expense</t>
  </si>
  <si>
    <t>51030 · Water Treatment Expense</t>
  </si>
  <si>
    <t>51031 · W.T. Chemicals</t>
  </si>
  <si>
    <t>51033 · W.T. Plant Repair/Maint.</t>
  </si>
  <si>
    <t>51034 · Backwash Sludge Disposal</t>
  </si>
  <si>
    <t>51035 · W.T. Security/Telephone</t>
  </si>
  <si>
    <t>Total 51030 · Water Treatment Expense</t>
  </si>
  <si>
    <t>51039 · Transmission/Distribution</t>
  </si>
  <si>
    <t>51040 · Transmission/Distribution-Gen</t>
  </si>
  <si>
    <t>51070 · Minor Equipment Expense</t>
  </si>
  <si>
    <t>51082 · Maintenance/Misc.Equipment</t>
  </si>
  <si>
    <t>51083 · Meters - New &amp; Replacements</t>
  </si>
  <si>
    <t>51084 · Pump &amp; Tank Level Telemetry</t>
  </si>
  <si>
    <t>Total 51039 · Transmission/Distribution</t>
  </si>
  <si>
    <t>51090 · Vehicle Maintenance</t>
  </si>
  <si>
    <t>51094 · Backhoe/Trailer/Generator</t>
  </si>
  <si>
    <t>Total 51090 · Vehicle Maintenance</t>
  </si>
  <si>
    <t>51093 · Gas &amp; Oil Expense</t>
  </si>
  <si>
    <t>51091 · Gas &amp; Oil - Generator</t>
  </si>
  <si>
    <t>51092 · Gas &amp; Oil Ford 150 Truck #13</t>
  </si>
  <si>
    <t>51093.2 · Gas &amp; Oil - Backhoe</t>
  </si>
  <si>
    <t>Total 51093 · Gas &amp; Oil Expense</t>
  </si>
  <si>
    <t>52000 · Training</t>
  </si>
  <si>
    <t>52001 · Training Course Fees</t>
  </si>
  <si>
    <t>52002 · Travel</t>
  </si>
  <si>
    <t>52003 · Lodging</t>
  </si>
  <si>
    <t>52004 · Meals</t>
  </si>
  <si>
    <t>Total 52000 · Training</t>
  </si>
  <si>
    <t>55010 · Payroll Expenses</t>
  </si>
  <si>
    <t>55011 · Manager Salary</t>
  </si>
  <si>
    <t>55011.0 · Manager/Salary</t>
  </si>
  <si>
    <t>Total 55011 · Manager Salary</t>
  </si>
  <si>
    <t>55012 · Maintenance/Hourly</t>
  </si>
  <si>
    <t>55012.2 · Maintenance/Hourly</t>
  </si>
  <si>
    <t>55012.3 · Maintenance Hourly/Vacation</t>
  </si>
  <si>
    <t>55012.4 · Maintenance/Hourly/Sick</t>
  </si>
  <si>
    <t>55012.5 · Maintenance/Hourly/Holiday</t>
  </si>
  <si>
    <t>55012.6 · Maintenance/OT</t>
  </si>
  <si>
    <t>Total 55012 · Maintenance/Hourly</t>
  </si>
  <si>
    <t>55013 · Office/Hourly</t>
  </si>
  <si>
    <t>55013.1 · Office/Hourly-FD Reimburse</t>
  </si>
  <si>
    <t>55013.2 · Office Hourl/ Vacation</t>
  </si>
  <si>
    <t>55013.3 · Office/Hourly/Sick</t>
  </si>
  <si>
    <t>55013.4 · Office Hourly</t>
  </si>
  <si>
    <t>55013.5 · Office/Hourly/Holiday</t>
  </si>
  <si>
    <t>55013.6 · Office Hourly Overtime</t>
  </si>
  <si>
    <t>Total 55013 · Office/Hourly</t>
  </si>
  <si>
    <t>55014 · On Call Time</t>
  </si>
  <si>
    <t>55010 · Payroll Expenses - Other</t>
  </si>
  <si>
    <t>Total 55010 · Payroll Expenses</t>
  </si>
  <si>
    <t>55029 · Employee Benefits</t>
  </si>
  <si>
    <t>55030 · Employee Health/Life Insurance</t>
  </si>
  <si>
    <t>55035 · Retiree Health Insurance</t>
  </si>
  <si>
    <t>55040 · Workers Compensation Insurance</t>
  </si>
  <si>
    <t>55055 · CALPERS</t>
  </si>
  <si>
    <t>Total 55029 · Employee Benefits</t>
  </si>
  <si>
    <t>55060 · Payroll Tax Expense</t>
  </si>
  <si>
    <t>55062 · Employer Medicare Expense</t>
  </si>
  <si>
    <t>55063 · Employer Social Security Exp</t>
  </si>
  <si>
    <t>55070 · State Unemployment Insurance</t>
  </si>
  <si>
    <t>Total 55060 · Payroll Tax Expense</t>
  </si>
  <si>
    <t>55130 · Office Expense</t>
  </si>
  <si>
    <t>55121 · Office/Cellular Telephone</t>
  </si>
  <si>
    <t>55125 · Office/Security Expense</t>
  </si>
  <si>
    <t>55131 · Office/PGE 761</t>
  </si>
  <si>
    <t>55132 · Office/Telephone</t>
  </si>
  <si>
    <t>55133 · Office/Supplies</t>
  </si>
  <si>
    <t>55134 · Office/Postage</t>
  </si>
  <si>
    <t>55135 · Office/Equipment Expense</t>
  </si>
  <si>
    <t>55136 · Office/Rent Expense</t>
  </si>
  <si>
    <t>55138 · Office/Propane</t>
  </si>
  <si>
    <t>55139 · Office/Building Maintenance</t>
  </si>
  <si>
    <t>Total 55130 · Office Expense</t>
  </si>
  <si>
    <t>55145 · Banking Fees</t>
  </si>
  <si>
    <t>55150 · Insurance - Liability &amp; E&amp;O</t>
  </si>
  <si>
    <t>55160 · Professional Services</t>
  </si>
  <si>
    <t>55162 · Legal Services</t>
  </si>
  <si>
    <t>55163 · Engineering Services</t>
  </si>
  <si>
    <t>55164 · Auditing Services</t>
  </si>
  <si>
    <t>Total 55160 · Professional Services</t>
  </si>
  <si>
    <t>55170 · Directors Compensation</t>
  </si>
  <si>
    <t>55180 · Dues/Permit Fees</t>
  </si>
  <si>
    <t>55182 · maintenance contracts/support</t>
  </si>
  <si>
    <t>55189 · Finance Charges/Late Fees</t>
  </si>
  <si>
    <t>60000 · Interest</t>
  </si>
  <si>
    <t>Total Expense</t>
  </si>
  <si>
    <t>51093.1 · Gas &amp; Oil 2021 F-150 Truck #14</t>
  </si>
  <si>
    <t>Net Ordinary Income</t>
  </si>
  <si>
    <t>51098 · U11 Ford Ranger 2011</t>
  </si>
  <si>
    <t>51099 · U12 Ford F350 2016</t>
  </si>
  <si>
    <t>51100 · U13 Ford F-150 2018</t>
  </si>
  <si>
    <t>51093.8 · Gas &amp; Oil 2011 Ford Truck #11</t>
  </si>
  <si>
    <t>51093.9 · Gas &amp; Oil 2016 Ford 350 #12</t>
  </si>
  <si>
    <t>55110 · Answering Service Expense</t>
  </si>
  <si>
    <t>55141 · Office/Safety</t>
  </si>
  <si>
    <t>51101 · U14 Ford F-150 2021</t>
  </si>
  <si>
    <t>Net Income</t>
  </si>
  <si>
    <t>47000 · Copies, Faxes, Document Request</t>
  </si>
  <si>
    <t>51021 · Middle Brunswick - PGE 573 #1</t>
  </si>
  <si>
    <t>51022 · Benson - PGE 937 #6</t>
  </si>
  <si>
    <t>51023 · Bandana Tr. - PGE 337 #7</t>
  </si>
  <si>
    <t>51024 · Highland Cir - PGE 355 #3</t>
  </si>
  <si>
    <t>51025 · Highland Circle - PGE 013 #5</t>
  </si>
  <si>
    <t>51026 · Record Heights - PGE 206 #4</t>
  </si>
  <si>
    <t>51027 · Lower Brunswick - PGE 936 #2</t>
  </si>
  <si>
    <t>51028 · Keswick WTP - 956 #9</t>
  </si>
  <si>
    <t>51032 · W.T. Filter Plant PGE 254 #8</t>
  </si>
  <si>
    <t>55137 · Office/Employee Background Chec</t>
  </si>
  <si>
    <t>55140 · Advertising Expense</t>
  </si>
  <si>
    <t>Jul '22 - May 23</t>
  </si>
  <si>
    <t>50500 · Bad Debt Expense</t>
  </si>
  <si>
    <t>Other Income/Expense</t>
  </si>
  <si>
    <t>Other Income</t>
  </si>
  <si>
    <t>72000 · SRF Grant Reimbursement</t>
  </si>
  <si>
    <t>Total Other Income</t>
  </si>
  <si>
    <t>Net Other Income</t>
  </si>
  <si>
    <t>2022 / 2023 Budget</t>
  </si>
  <si>
    <t>2023 / 2024 Budget</t>
  </si>
  <si>
    <t>2023 / 2024 SCSD Draft Budget</t>
  </si>
  <si>
    <t>55012.7 · Maintenance 2</t>
  </si>
  <si>
    <t>Jul '22 - Jun 23</t>
  </si>
  <si>
    <t>47500 · Insurance Reimbursement</t>
  </si>
  <si>
    <t>55012.7 · Maintenance 2 / Lead Operator</t>
  </si>
  <si>
    <t>55142 · Emplyoyee Pre-emp. Physical</t>
  </si>
  <si>
    <t>72100 · USDA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</si>
</sst>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;\-#,##0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23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2" xfId="0" applyNumberFormat="1" applyFont="1" applyBorder="1"/>
    <xf numFmtId="49" fontId="1" fillId="0" borderId="0" xfId="0" applyNumberFormat="1" applyFont="1"/>
    <xf numFmtId="164" fontId="2" fillId="0" borderId="4" xfId="0" applyNumberFormat="1" applyFont="1" applyBorder="1"/>
    <xf numFmtId="164" fontId="1" fillId="0" borderId="3" xfId="0" applyNumberFormat="1" applyFont="1" applyBorder="1"/>
    <xf numFmtId="165" fontId="1" fillId="0" borderId="3" xfId="0" applyNumberFormat="1" applyFont="1" applyBorder="1"/>
    <xf numFmtId="49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Continuous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165" fontId="0" fillId="0" borderId="0" xfId="0" applyNumberFormat="1"/>
    <xf numFmtId="165" fontId="2" fillId="0" borderId="4" xfId="0" applyNumberFormat="1" applyFont="1" applyBorder="1"/>
    <xf numFmtId="165" fontId="2" fillId="0" borderId="0" xfId="0" applyNumberFormat="1" applyFont="1" applyFill="1"/>
    <xf numFmtId="165" fontId="2" fillId="0" borderId="1" xfId="0" applyNumberFormat="1" applyFont="1" applyFill="1" applyBorder="1"/>
  </cellXfs>
  <cellStyles count="14">
    <cellStyle name="Normal" xfId="0" builtinId="0"/>
    <cellStyle name="Normal 2" xfId="1" xr:uid="{A4372BEC-04E7-4351-9378-46911BD4EFBF}"/>
    <cellStyle name="Normal 3" xfId="2" xr:uid="{BC61AC4A-3A9B-4C8C-9CF9-5721097F9D36}"/>
    <cellStyle name="Normal 3 2" xfId="8" xr:uid="{5FB52A2E-5FCA-4C96-A6A4-E2C7731DCBCD}"/>
    <cellStyle name="Normal 3 3" xfId="7" xr:uid="{3B0FCCA6-B58B-43C7-A867-CF85A7ABAC54}"/>
    <cellStyle name="Normal 4" xfId="3" xr:uid="{8AEC139E-F766-4A9A-896D-B3F189157F44}"/>
    <cellStyle name="Normal 4 2" xfId="9" xr:uid="{A387FC51-7B85-4340-B285-687D20A33AC8}"/>
    <cellStyle name="Normal 5" xfId="4" xr:uid="{8C6A6593-1AB0-44CA-A61C-7739499BC824}"/>
    <cellStyle name="Normal 5 2" xfId="10" xr:uid="{A164C08E-35D1-4D4F-B5DB-159FA9A8D24E}"/>
    <cellStyle name="Normal 6" xfId="5" xr:uid="{B9FD9A00-DBCF-4F20-9F14-7485CFAE3605}"/>
    <cellStyle name="Normal 6 2" xfId="11" xr:uid="{CAB35DC4-77CC-48B6-B2A3-6CFB97F99A20}"/>
    <cellStyle name="Normal 7" xfId="6" xr:uid="{18D366A2-5869-49DA-AEFC-591E65F3964B}"/>
    <cellStyle name="Normal 7 2" xfId="12" xr:uid="{8D7C9A49-7402-4234-B1BF-7B676A3E1007}"/>
    <cellStyle name="Normal 8" xfId="13" xr:uid="{0DD3DE2D-E035-464D-9CFD-146905448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114300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80FFA7A-9DC5-455F-B948-1506E189D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114300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C255723-E4A1-435E-B179-22673C2CF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FEDA-35C8-45D7-BBFA-DC39B23D4D07}">
  <sheetPr codeName="Sheet41"/>
  <dimension ref="A1:J150"/>
  <sheetViews>
    <sheetView tabSelected="1" zoomScaleNormal="100" workbookViewId="0">
      <selection activeCell="N16" sqref="N16"/>
    </sheetView>
  </sheetViews>
  <sheetFormatPr defaultRowHeight="15" x14ac:dyDescent="0.25"/>
  <cols>
    <col min="1" max="6" width="3" style="17" customWidth="1"/>
    <col min="7" max="7" width="32.5703125" style="17" customWidth="1"/>
    <col min="8" max="8" width="12.28515625" bestFit="1" customWidth="1"/>
    <col min="9" max="9" width="10" bestFit="1" customWidth="1"/>
  </cols>
  <sheetData>
    <row r="1" spans="1:10" x14ac:dyDescent="0.25">
      <c r="A1" s="15" t="s">
        <v>144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5.75" thickBot="1" x14ac:dyDescent="0.3">
      <c r="A3" s="8"/>
      <c r="B3" s="8"/>
      <c r="C3" s="8"/>
      <c r="D3" s="8"/>
      <c r="E3" s="8"/>
      <c r="F3" s="8"/>
      <c r="G3" s="8"/>
      <c r="H3" s="14"/>
      <c r="I3" s="14"/>
    </row>
    <row r="4" spans="1:10" s="16" customFormat="1" ht="31.5" customHeight="1" thickTop="1" thickBot="1" x14ac:dyDescent="0.3">
      <c r="A4" s="4"/>
      <c r="B4" s="4"/>
      <c r="C4" s="4"/>
      <c r="D4" s="4"/>
      <c r="E4" s="4"/>
      <c r="F4" s="4"/>
      <c r="G4" s="4"/>
      <c r="H4" s="13" t="s">
        <v>146</v>
      </c>
      <c r="I4" s="12" t="s">
        <v>142</v>
      </c>
      <c r="J4" s="12" t="s">
        <v>143</v>
      </c>
    </row>
    <row r="5" spans="1:10" ht="15.75" thickTop="1" x14ac:dyDescent="0.25">
      <c r="A5" s="8"/>
      <c r="B5" s="8" t="s">
        <v>0</v>
      </c>
      <c r="C5" s="8"/>
      <c r="D5" s="8"/>
      <c r="E5" s="8"/>
      <c r="F5" s="8"/>
      <c r="G5" s="8"/>
      <c r="H5" s="2"/>
      <c r="I5" s="18"/>
    </row>
    <row r="6" spans="1:10" x14ac:dyDescent="0.25">
      <c r="A6" s="8"/>
      <c r="B6" s="8"/>
      <c r="C6" s="8"/>
      <c r="D6" s="8" t="s">
        <v>1</v>
      </c>
      <c r="E6" s="8"/>
      <c r="F6" s="8"/>
      <c r="G6" s="8"/>
      <c r="H6" s="2"/>
      <c r="I6" s="2"/>
    </row>
    <row r="7" spans="1:10" x14ac:dyDescent="0.25">
      <c r="A7" s="8"/>
      <c r="B7" s="8"/>
      <c r="C7" s="8"/>
      <c r="D7" s="8"/>
      <c r="E7" s="8" t="s">
        <v>2</v>
      </c>
      <c r="F7" s="8"/>
      <c r="G7" s="8"/>
      <c r="H7" s="2"/>
      <c r="I7" s="5"/>
      <c r="J7" s="19"/>
    </row>
    <row r="8" spans="1:10" x14ac:dyDescent="0.25">
      <c r="A8" s="8"/>
      <c r="B8" s="8"/>
      <c r="C8" s="8"/>
      <c r="D8" s="8"/>
      <c r="E8" s="8"/>
      <c r="F8" s="8" t="s">
        <v>3</v>
      </c>
      <c r="G8" s="8"/>
      <c r="H8" s="2">
        <v>956016.88</v>
      </c>
      <c r="I8" s="5">
        <v>1000000</v>
      </c>
      <c r="J8" s="5">
        <v>1035000</v>
      </c>
    </row>
    <row r="9" spans="1:10" x14ac:dyDescent="0.25">
      <c r="A9" s="8"/>
      <c r="B9" s="8"/>
      <c r="C9" s="8"/>
      <c r="D9" s="8"/>
      <c r="E9" s="8"/>
      <c r="F9" s="8" t="s">
        <v>4</v>
      </c>
      <c r="G9" s="8"/>
      <c r="H9" s="2">
        <v>0</v>
      </c>
      <c r="I9" s="5">
        <v>0</v>
      </c>
      <c r="J9" s="5">
        <v>1000</v>
      </c>
    </row>
    <row r="10" spans="1:10" x14ac:dyDescent="0.25">
      <c r="A10" s="8"/>
      <c r="B10" s="8"/>
      <c r="C10" s="8"/>
      <c r="D10" s="8"/>
      <c r="E10" s="8"/>
      <c r="F10" s="8" t="s">
        <v>5</v>
      </c>
      <c r="G10" s="8"/>
      <c r="H10" s="2">
        <v>4020.77</v>
      </c>
      <c r="I10" s="5">
        <v>8000</v>
      </c>
      <c r="J10" s="5">
        <v>8000</v>
      </c>
    </row>
    <row r="11" spans="1:10" x14ac:dyDescent="0.25">
      <c r="A11" s="8"/>
      <c r="B11" s="8"/>
      <c r="C11" s="8"/>
      <c r="D11" s="8"/>
      <c r="E11" s="8"/>
      <c r="F11" s="8" t="s">
        <v>6</v>
      </c>
      <c r="G11" s="8"/>
      <c r="H11" s="2">
        <v>0</v>
      </c>
      <c r="I11" s="5">
        <v>10000</v>
      </c>
      <c r="J11" s="5">
        <v>10000</v>
      </c>
    </row>
    <row r="12" spans="1:10" x14ac:dyDescent="0.25">
      <c r="A12" s="8"/>
      <c r="B12" s="8"/>
      <c r="C12" s="8"/>
      <c r="D12" s="8"/>
      <c r="E12" s="8"/>
      <c r="F12" s="8" t="s">
        <v>7</v>
      </c>
      <c r="G12" s="8"/>
      <c r="H12" s="2">
        <v>25912.54</v>
      </c>
      <c r="I12" s="5">
        <v>25500</v>
      </c>
      <c r="J12" s="5">
        <v>26500</v>
      </c>
    </row>
    <row r="13" spans="1:10" ht="15.75" thickBot="1" x14ac:dyDescent="0.3">
      <c r="A13" s="8"/>
      <c r="B13" s="8"/>
      <c r="C13" s="8"/>
      <c r="D13" s="8"/>
      <c r="E13" s="8"/>
      <c r="F13" s="8" t="s">
        <v>8</v>
      </c>
      <c r="G13" s="8"/>
      <c r="H13" s="1">
        <v>0</v>
      </c>
      <c r="I13" s="6">
        <v>0</v>
      </c>
      <c r="J13" s="6">
        <v>16000</v>
      </c>
    </row>
    <row r="14" spans="1:10" x14ac:dyDescent="0.25">
      <c r="A14" s="8"/>
      <c r="B14" s="8"/>
      <c r="C14" s="8"/>
      <c r="D14" s="8"/>
      <c r="E14" s="8" t="s">
        <v>9</v>
      </c>
      <c r="F14" s="8"/>
      <c r="G14" s="8"/>
      <c r="H14" s="2">
        <f>ROUND(SUM(H7:H13),5)</f>
        <v>985950.19</v>
      </c>
      <c r="I14" s="5">
        <f>ROUND(SUM(I7:I13),5)</f>
        <v>1043500</v>
      </c>
      <c r="J14" s="5">
        <f>ROUND(SUM(J7:J13),5)</f>
        <v>1096500</v>
      </c>
    </row>
    <row r="15" spans="1:10" x14ac:dyDescent="0.25">
      <c r="A15" s="8"/>
      <c r="B15" s="8"/>
      <c r="C15" s="8"/>
      <c r="D15" s="8"/>
      <c r="E15" s="8" t="s">
        <v>10</v>
      </c>
      <c r="F15" s="8"/>
      <c r="G15" s="8"/>
      <c r="H15" s="2">
        <v>3390.01</v>
      </c>
      <c r="I15" s="5">
        <v>3200</v>
      </c>
      <c r="J15" s="5">
        <v>3500</v>
      </c>
    </row>
    <row r="16" spans="1:10" x14ac:dyDescent="0.25">
      <c r="A16" s="8"/>
      <c r="B16" s="8"/>
      <c r="C16" s="8"/>
      <c r="D16" s="8"/>
      <c r="E16" s="8" t="s">
        <v>11</v>
      </c>
      <c r="F16" s="8"/>
      <c r="G16" s="8"/>
      <c r="H16" s="2">
        <v>33218.11</v>
      </c>
      <c r="I16" s="5">
        <v>34000</v>
      </c>
      <c r="J16" s="5">
        <v>35000</v>
      </c>
    </row>
    <row r="17" spans="1:10" x14ac:dyDescent="0.25">
      <c r="A17" s="8"/>
      <c r="B17" s="8"/>
      <c r="C17" s="8"/>
      <c r="D17" s="8"/>
      <c r="E17" s="8" t="s">
        <v>12</v>
      </c>
      <c r="F17" s="8"/>
      <c r="G17" s="8"/>
      <c r="H17" s="2"/>
      <c r="I17" s="5"/>
      <c r="J17" s="5"/>
    </row>
    <row r="18" spans="1:10" x14ac:dyDescent="0.25">
      <c r="A18" s="8"/>
      <c r="B18" s="8"/>
      <c r="C18" s="8"/>
      <c r="D18" s="8"/>
      <c r="E18" s="8"/>
      <c r="F18" s="8" t="s">
        <v>13</v>
      </c>
      <c r="G18" s="8"/>
      <c r="H18" s="2">
        <v>26395.1</v>
      </c>
      <c r="I18" s="5">
        <v>27000</v>
      </c>
      <c r="J18" s="5">
        <v>27000</v>
      </c>
    </row>
    <row r="19" spans="1:10" ht="15.75" thickBot="1" x14ac:dyDescent="0.3">
      <c r="A19" s="8"/>
      <c r="B19" s="8"/>
      <c r="C19" s="8"/>
      <c r="D19" s="8"/>
      <c r="E19" s="8"/>
      <c r="F19" s="8" t="s">
        <v>14</v>
      </c>
      <c r="G19" s="8"/>
      <c r="H19" s="1">
        <v>118.45</v>
      </c>
      <c r="I19" s="6">
        <v>120</v>
      </c>
      <c r="J19" s="6">
        <v>120</v>
      </c>
    </row>
    <row r="20" spans="1:10" x14ac:dyDescent="0.25">
      <c r="A20" s="8"/>
      <c r="B20" s="8"/>
      <c r="C20" s="8"/>
      <c r="D20" s="8"/>
      <c r="E20" s="8" t="s">
        <v>15</v>
      </c>
      <c r="F20" s="8"/>
      <c r="G20" s="8"/>
      <c r="H20" s="2">
        <f>ROUND(SUM(H17:H19),5)</f>
        <v>26513.55</v>
      </c>
      <c r="I20" s="5">
        <f>ROUND(SUM(I17:I19),5)</f>
        <v>27120</v>
      </c>
      <c r="J20" s="5">
        <f>ROUND(SUM(J17:J19),5)</f>
        <v>27120</v>
      </c>
    </row>
    <row r="21" spans="1:10" x14ac:dyDescent="0.25">
      <c r="A21" s="8"/>
      <c r="B21" s="8"/>
      <c r="C21" s="8"/>
      <c r="D21" s="8"/>
      <c r="E21" s="8" t="s">
        <v>123</v>
      </c>
      <c r="F21" s="8"/>
      <c r="G21" s="8"/>
      <c r="H21" s="2">
        <v>10</v>
      </c>
      <c r="I21" s="5">
        <v>10</v>
      </c>
      <c r="J21" s="5">
        <v>10</v>
      </c>
    </row>
    <row r="22" spans="1:10" x14ac:dyDescent="0.25">
      <c r="A22" s="8"/>
      <c r="B22" s="8"/>
      <c r="C22" s="8"/>
      <c r="D22" s="8"/>
      <c r="E22" s="8" t="s">
        <v>16</v>
      </c>
      <c r="F22" s="8"/>
      <c r="G22" s="8"/>
      <c r="H22" s="2">
        <v>6885.73</v>
      </c>
      <c r="I22" s="5">
        <v>6500</v>
      </c>
      <c r="J22" s="5">
        <v>3500</v>
      </c>
    </row>
    <row r="23" spans="1:10" ht="15.75" thickBot="1" x14ac:dyDescent="0.3">
      <c r="A23" s="8"/>
      <c r="B23" s="8"/>
      <c r="C23" s="8"/>
      <c r="D23" s="8"/>
      <c r="E23" s="8" t="s">
        <v>147</v>
      </c>
      <c r="F23" s="8"/>
      <c r="G23" s="8"/>
      <c r="H23" s="2">
        <v>5172.8999999999996</v>
      </c>
      <c r="I23" s="5">
        <v>5173</v>
      </c>
      <c r="J23" s="6">
        <v>0</v>
      </c>
    </row>
    <row r="24" spans="1:10" ht="15.75" thickBot="1" x14ac:dyDescent="0.3">
      <c r="A24" s="8"/>
      <c r="B24" s="8"/>
      <c r="C24" s="8"/>
      <c r="D24" s="8" t="s">
        <v>17</v>
      </c>
      <c r="E24" s="8"/>
      <c r="F24" s="8"/>
      <c r="G24" s="8"/>
      <c r="H24" s="3">
        <f>ROUND(H6+SUM(H14:H16)+SUM(H20:H23),5)</f>
        <v>1061140.49</v>
      </c>
      <c r="I24" s="7">
        <f>ROUND(I6+SUM(I14:I16)+SUM(I20:I23),5)</f>
        <v>1119503</v>
      </c>
      <c r="J24" s="7">
        <f t="shared" ref="J24" si="0">ROUND(J6+SUM(J14:J16)+SUM(J20:J23),5)</f>
        <v>1165630</v>
      </c>
    </row>
    <row r="25" spans="1:10" x14ac:dyDescent="0.25">
      <c r="A25" s="8"/>
      <c r="B25" s="8"/>
      <c r="C25" s="8" t="s">
        <v>18</v>
      </c>
      <c r="D25" s="8"/>
      <c r="E25" s="8"/>
      <c r="F25" s="8"/>
      <c r="G25" s="8"/>
      <c r="H25" s="2">
        <f>H24</f>
        <v>1061140.49</v>
      </c>
      <c r="I25" s="5">
        <f>I24</f>
        <v>1119503</v>
      </c>
      <c r="J25" s="5">
        <f>J24</f>
        <v>1165630</v>
      </c>
    </row>
    <row r="26" spans="1:10" x14ac:dyDescent="0.25">
      <c r="A26" s="8"/>
      <c r="B26" s="8"/>
      <c r="C26" s="8"/>
      <c r="D26" s="8" t="s">
        <v>19</v>
      </c>
      <c r="E26" s="8"/>
      <c r="F26" s="8"/>
      <c r="G26" s="8"/>
      <c r="H26" s="2"/>
      <c r="I26" s="5"/>
      <c r="J26" s="5"/>
    </row>
    <row r="27" spans="1:10" x14ac:dyDescent="0.25">
      <c r="A27" s="8"/>
      <c r="B27" s="8"/>
      <c r="C27" s="8"/>
      <c r="D27" s="8"/>
      <c r="E27" s="8" t="s">
        <v>136</v>
      </c>
      <c r="F27" s="8"/>
      <c r="G27" s="8"/>
      <c r="H27" s="2">
        <v>11138.19</v>
      </c>
      <c r="I27" s="5">
        <v>15000</v>
      </c>
      <c r="J27" s="5">
        <v>10000</v>
      </c>
    </row>
    <row r="28" spans="1:10" x14ac:dyDescent="0.25">
      <c r="A28" s="8"/>
      <c r="B28" s="8"/>
      <c r="C28" s="8"/>
      <c r="D28" s="8"/>
      <c r="E28" s="8" t="s">
        <v>20</v>
      </c>
      <c r="F28" s="8"/>
      <c r="G28" s="8"/>
      <c r="H28" s="2"/>
      <c r="I28" s="5"/>
      <c r="J28" s="5"/>
    </row>
    <row r="29" spans="1:10" x14ac:dyDescent="0.25">
      <c r="A29" s="8"/>
      <c r="B29" s="8"/>
      <c r="C29" s="8"/>
      <c r="D29" s="8"/>
      <c r="E29" s="8"/>
      <c r="F29" s="8" t="s">
        <v>21</v>
      </c>
      <c r="G29" s="8"/>
      <c r="H29" s="2">
        <v>13976.68</v>
      </c>
      <c r="I29" s="5">
        <v>15000</v>
      </c>
      <c r="J29" s="5">
        <v>20000</v>
      </c>
    </row>
    <row r="30" spans="1:10" x14ac:dyDescent="0.25">
      <c r="A30" s="8"/>
      <c r="B30" s="8"/>
      <c r="C30" s="8"/>
      <c r="D30" s="8"/>
      <c r="E30" s="8"/>
      <c r="F30" s="8" t="s">
        <v>22</v>
      </c>
      <c r="G30" s="8"/>
      <c r="H30" s="2">
        <v>0</v>
      </c>
      <c r="I30" s="5">
        <v>7000</v>
      </c>
      <c r="J30" s="5">
        <v>7000</v>
      </c>
    </row>
    <row r="31" spans="1:10" ht="15.75" thickBot="1" x14ac:dyDescent="0.3">
      <c r="A31" s="8"/>
      <c r="B31" s="8"/>
      <c r="C31" s="8"/>
      <c r="D31" s="8"/>
      <c r="E31" s="8"/>
      <c r="F31" s="8" t="s">
        <v>23</v>
      </c>
      <c r="G31" s="8"/>
      <c r="H31" s="1">
        <v>4952.96</v>
      </c>
      <c r="I31" s="6">
        <v>6500</v>
      </c>
      <c r="J31" s="6">
        <v>6500</v>
      </c>
    </row>
    <row r="32" spans="1:10" x14ac:dyDescent="0.25">
      <c r="A32" s="8"/>
      <c r="B32" s="8"/>
      <c r="C32" s="8"/>
      <c r="D32" s="8"/>
      <c r="E32" s="8" t="s">
        <v>24</v>
      </c>
      <c r="F32" s="8"/>
      <c r="G32" s="8"/>
      <c r="H32" s="2">
        <f>ROUND(SUM(H28:H31),5)</f>
        <v>18929.64</v>
      </c>
      <c r="I32" s="5">
        <f>ROUND(SUM(I28:I31),5)</f>
        <v>28500</v>
      </c>
      <c r="J32" s="5">
        <f>ROUND(SUM(J28:J31),5)</f>
        <v>33500</v>
      </c>
    </row>
    <row r="33" spans="1:10" x14ac:dyDescent="0.25">
      <c r="A33" s="8"/>
      <c r="B33" s="8"/>
      <c r="C33" s="8"/>
      <c r="D33" s="8"/>
      <c r="E33" s="8" t="s">
        <v>25</v>
      </c>
      <c r="F33" s="8"/>
      <c r="G33" s="8"/>
      <c r="H33" s="2"/>
      <c r="I33" s="5"/>
      <c r="J33" s="5"/>
    </row>
    <row r="34" spans="1:10" x14ac:dyDescent="0.25">
      <c r="A34" s="8"/>
      <c r="B34" s="8"/>
      <c r="C34" s="8"/>
      <c r="D34" s="8"/>
      <c r="E34" s="8"/>
      <c r="F34" s="8" t="s">
        <v>124</v>
      </c>
      <c r="G34" s="8"/>
      <c r="H34" s="2">
        <v>1125.1300000000001</v>
      </c>
      <c r="I34" s="5">
        <v>1500</v>
      </c>
      <c r="J34" s="5">
        <v>1500</v>
      </c>
    </row>
    <row r="35" spans="1:10" x14ac:dyDescent="0.25">
      <c r="A35" s="8"/>
      <c r="B35" s="8"/>
      <c r="C35" s="8"/>
      <c r="D35" s="8"/>
      <c r="E35" s="8"/>
      <c r="F35" s="8" t="s">
        <v>125</v>
      </c>
      <c r="G35" s="8"/>
      <c r="H35" s="2">
        <v>1117.19</v>
      </c>
      <c r="I35" s="5">
        <v>1500</v>
      </c>
      <c r="J35" s="5">
        <v>1500</v>
      </c>
    </row>
    <row r="36" spans="1:10" x14ac:dyDescent="0.25">
      <c r="A36" s="8"/>
      <c r="B36" s="8"/>
      <c r="C36" s="8"/>
      <c r="D36" s="8"/>
      <c r="E36" s="8"/>
      <c r="F36" s="8" t="s">
        <v>126</v>
      </c>
      <c r="G36" s="8"/>
      <c r="H36" s="2">
        <v>2273.12</v>
      </c>
      <c r="I36" s="5">
        <v>2500</v>
      </c>
      <c r="J36" s="5">
        <v>2500</v>
      </c>
    </row>
    <row r="37" spans="1:10" x14ac:dyDescent="0.25">
      <c r="A37" s="8"/>
      <c r="B37" s="8"/>
      <c r="C37" s="8"/>
      <c r="D37" s="8"/>
      <c r="E37" s="8"/>
      <c r="F37" s="8" t="s">
        <v>127</v>
      </c>
      <c r="G37" s="8"/>
      <c r="H37" s="2">
        <v>128.27000000000001</v>
      </c>
      <c r="I37" s="5">
        <v>120</v>
      </c>
      <c r="J37" s="5">
        <v>150</v>
      </c>
    </row>
    <row r="38" spans="1:10" x14ac:dyDescent="0.25">
      <c r="A38" s="8"/>
      <c r="B38" s="8"/>
      <c r="C38" s="8"/>
      <c r="D38" s="8"/>
      <c r="E38" s="8"/>
      <c r="F38" s="8" t="s">
        <v>128</v>
      </c>
      <c r="G38" s="8"/>
      <c r="H38" s="2">
        <v>1682.68</v>
      </c>
      <c r="I38" s="5">
        <v>2000</v>
      </c>
      <c r="J38" s="5">
        <v>1800</v>
      </c>
    </row>
    <row r="39" spans="1:10" x14ac:dyDescent="0.25">
      <c r="A39" s="8"/>
      <c r="B39" s="8"/>
      <c r="C39" s="8"/>
      <c r="D39" s="8"/>
      <c r="E39" s="8"/>
      <c r="F39" s="8" t="s">
        <v>129</v>
      </c>
      <c r="G39" s="8"/>
      <c r="H39" s="2">
        <v>2919.7</v>
      </c>
      <c r="I39" s="5">
        <v>3200</v>
      </c>
      <c r="J39" s="5">
        <v>3200</v>
      </c>
    </row>
    <row r="40" spans="1:10" x14ac:dyDescent="0.25">
      <c r="A40" s="8"/>
      <c r="B40" s="8"/>
      <c r="C40" s="8"/>
      <c r="D40" s="8"/>
      <c r="E40" s="8"/>
      <c r="F40" s="8" t="s">
        <v>130</v>
      </c>
      <c r="G40" s="8"/>
      <c r="H40" s="2">
        <v>2934.18</v>
      </c>
      <c r="I40" s="5">
        <v>3500</v>
      </c>
      <c r="J40" s="5">
        <v>3300</v>
      </c>
    </row>
    <row r="41" spans="1:10" ht="15.75" thickBot="1" x14ac:dyDescent="0.3">
      <c r="A41" s="8"/>
      <c r="B41" s="8"/>
      <c r="C41" s="8"/>
      <c r="D41" s="8"/>
      <c r="E41" s="8"/>
      <c r="F41" s="8" t="s">
        <v>131</v>
      </c>
      <c r="G41" s="8"/>
      <c r="H41" s="1">
        <v>778.98</v>
      </c>
      <c r="I41" s="6">
        <v>1000</v>
      </c>
      <c r="J41" s="6">
        <v>1000</v>
      </c>
    </row>
    <row r="42" spans="1:10" x14ac:dyDescent="0.25">
      <c r="A42" s="8"/>
      <c r="B42" s="8"/>
      <c r="C42" s="8"/>
      <c r="D42" s="8"/>
      <c r="E42" s="8" t="s">
        <v>26</v>
      </c>
      <c r="F42" s="8"/>
      <c r="G42" s="8"/>
      <c r="H42" s="2">
        <f>ROUND(SUM(H33:H41),5)</f>
        <v>12959.25</v>
      </c>
      <c r="I42" s="5">
        <f>ROUND(SUM(I33:I41),5)</f>
        <v>15320</v>
      </c>
      <c r="J42" s="5">
        <f>ROUND(SUM(J33:J41),5)</f>
        <v>14950</v>
      </c>
    </row>
    <row r="43" spans="1:10" x14ac:dyDescent="0.25">
      <c r="A43" s="8"/>
      <c r="B43" s="8"/>
      <c r="C43" s="8"/>
      <c r="D43" s="8"/>
      <c r="E43" s="8" t="s">
        <v>27</v>
      </c>
      <c r="F43" s="8"/>
      <c r="G43" s="8"/>
      <c r="H43" s="2"/>
      <c r="I43" s="5"/>
      <c r="J43" s="5"/>
    </row>
    <row r="44" spans="1:10" x14ac:dyDescent="0.25">
      <c r="A44" s="8"/>
      <c r="B44" s="8"/>
      <c r="C44" s="8"/>
      <c r="D44" s="8"/>
      <c r="E44" s="8"/>
      <c r="F44" s="8" t="s">
        <v>28</v>
      </c>
      <c r="G44" s="8"/>
      <c r="H44" s="2">
        <v>16722.830000000002</v>
      </c>
      <c r="I44" s="5">
        <v>20000</v>
      </c>
      <c r="J44" s="5">
        <v>18000</v>
      </c>
    </row>
    <row r="45" spans="1:10" x14ac:dyDescent="0.25">
      <c r="A45" s="8"/>
      <c r="B45" s="8"/>
      <c r="C45" s="8"/>
      <c r="D45" s="8"/>
      <c r="E45" s="8"/>
      <c r="F45" s="8" t="s">
        <v>132</v>
      </c>
      <c r="G45" s="8"/>
      <c r="H45" s="2">
        <v>3417.1</v>
      </c>
      <c r="I45" s="5">
        <v>3800</v>
      </c>
      <c r="J45" s="5">
        <v>3800</v>
      </c>
    </row>
    <row r="46" spans="1:10" x14ac:dyDescent="0.25">
      <c r="A46" s="8"/>
      <c r="B46" s="8"/>
      <c r="C46" s="8"/>
      <c r="D46" s="8"/>
      <c r="E46" s="8"/>
      <c r="F46" s="8" t="s">
        <v>29</v>
      </c>
      <c r="G46" s="8"/>
      <c r="H46" s="2">
        <v>6958.52</v>
      </c>
      <c r="I46" s="5">
        <v>7000</v>
      </c>
      <c r="J46" s="5">
        <v>7000</v>
      </c>
    </row>
    <row r="47" spans="1:10" x14ac:dyDescent="0.25">
      <c r="A47" s="8"/>
      <c r="B47" s="8"/>
      <c r="C47" s="8"/>
      <c r="D47" s="8"/>
      <c r="E47" s="8"/>
      <c r="F47" s="8" t="s">
        <v>30</v>
      </c>
      <c r="G47" s="8"/>
      <c r="H47" s="2">
        <v>2808</v>
      </c>
      <c r="I47" s="5">
        <v>2808</v>
      </c>
      <c r="J47" s="5">
        <v>3000</v>
      </c>
    </row>
    <row r="48" spans="1:10" ht="15.75" thickBot="1" x14ac:dyDescent="0.3">
      <c r="A48" s="8"/>
      <c r="B48" s="8"/>
      <c r="C48" s="8"/>
      <c r="D48" s="8"/>
      <c r="E48" s="8"/>
      <c r="F48" s="8" t="s">
        <v>31</v>
      </c>
      <c r="G48" s="8"/>
      <c r="H48" s="1">
        <v>1643</v>
      </c>
      <c r="I48" s="6">
        <v>2000</v>
      </c>
      <c r="J48" s="6">
        <v>1800</v>
      </c>
    </row>
    <row r="49" spans="1:10" x14ac:dyDescent="0.25">
      <c r="A49" s="8"/>
      <c r="B49" s="8"/>
      <c r="C49" s="8"/>
      <c r="D49" s="8"/>
      <c r="E49" s="8" t="s">
        <v>32</v>
      </c>
      <c r="F49" s="8"/>
      <c r="G49" s="8"/>
      <c r="H49" s="2">
        <f>ROUND(SUM(H43:H48),5)</f>
        <v>31549.45</v>
      </c>
      <c r="I49" s="5">
        <f>ROUND(SUM(I43:I48),5)</f>
        <v>35608</v>
      </c>
      <c r="J49" s="5">
        <f>ROUND(SUM(J43:J48),5)</f>
        <v>33600</v>
      </c>
    </row>
    <row r="50" spans="1:10" x14ac:dyDescent="0.25">
      <c r="A50" s="8"/>
      <c r="B50" s="8"/>
      <c r="C50" s="8"/>
      <c r="D50" s="8"/>
      <c r="E50" s="8" t="s">
        <v>33</v>
      </c>
      <c r="F50" s="8"/>
      <c r="G50" s="8"/>
      <c r="H50" s="2"/>
      <c r="I50" s="5"/>
      <c r="J50" s="5"/>
    </row>
    <row r="51" spans="1:10" x14ac:dyDescent="0.25">
      <c r="A51" s="8"/>
      <c r="B51" s="8"/>
      <c r="C51" s="8"/>
      <c r="D51" s="8"/>
      <c r="E51" s="8"/>
      <c r="F51" s="8" t="s">
        <v>34</v>
      </c>
      <c r="G51" s="8"/>
      <c r="H51" s="2">
        <v>39265.35</v>
      </c>
      <c r="I51" s="5">
        <v>44000</v>
      </c>
      <c r="J51" s="5">
        <v>40000</v>
      </c>
    </row>
    <row r="52" spans="1:10" x14ac:dyDescent="0.25">
      <c r="A52" s="8"/>
      <c r="B52" s="8"/>
      <c r="C52" s="8"/>
      <c r="D52" s="8"/>
      <c r="E52" s="8"/>
      <c r="F52" s="8" t="s">
        <v>35</v>
      </c>
      <c r="G52" s="8"/>
      <c r="H52" s="2">
        <v>440.99</v>
      </c>
      <c r="I52" s="5">
        <v>1000</v>
      </c>
      <c r="J52" s="5">
        <v>1000</v>
      </c>
    </row>
    <row r="53" spans="1:10" x14ac:dyDescent="0.25">
      <c r="A53" s="8"/>
      <c r="B53" s="8"/>
      <c r="C53" s="8"/>
      <c r="D53" s="8"/>
      <c r="E53" s="8"/>
      <c r="F53" s="8" t="s">
        <v>36</v>
      </c>
      <c r="G53" s="8"/>
      <c r="H53" s="2">
        <v>3176.26</v>
      </c>
      <c r="I53" s="5">
        <v>3500</v>
      </c>
      <c r="J53" s="5">
        <v>3500</v>
      </c>
    </row>
    <row r="54" spans="1:10" x14ac:dyDescent="0.25">
      <c r="A54" s="8"/>
      <c r="B54" s="8"/>
      <c r="C54" s="8"/>
      <c r="D54" s="8"/>
      <c r="E54" s="8"/>
      <c r="F54" s="8" t="s">
        <v>37</v>
      </c>
      <c r="G54" s="8"/>
      <c r="H54" s="2">
        <v>13991.44</v>
      </c>
      <c r="I54" s="5">
        <v>14000</v>
      </c>
      <c r="J54" s="5">
        <v>10000</v>
      </c>
    </row>
    <row r="55" spans="1:10" ht="15.75" thickBot="1" x14ac:dyDescent="0.3">
      <c r="A55" s="8"/>
      <c r="B55" s="8"/>
      <c r="C55" s="8"/>
      <c r="D55" s="8"/>
      <c r="E55" s="8"/>
      <c r="F55" s="8" t="s">
        <v>38</v>
      </c>
      <c r="G55" s="8"/>
      <c r="H55" s="1">
        <v>1128.81</v>
      </c>
      <c r="I55" s="6">
        <v>2000</v>
      </c>
      <c r="J55" s="6">
        <v>2000</v>
      </c>
    </row>
    <row r="56" spans="1:10" x14ac:dyDescent="0.25">
      <c r="A56" s="8"/>
      <c r="B56" s="8"/>
      <c r="C56" s="8"/>
      <c r="D56" s="8"/>
      <c r="E56" s="8" t="s">
        <v>39</v>
      </c>
      <c r="F56" s="8"/>
      <c r="G56" s="8"/>
      <c r="H56" s="2">
        <f>ROUND(SUM(H50:H55),5)</f>
        <v>58002.85</v>
      </c>
      <c r="I56" s="5">
        <f>ROUND(SUM(I50:I55),5)</f>
        <v>64500</v>
      </c>
      <c r="J56" s="5">
        <f>ROUND(SUM(J50:J55),5)</f>
        <v>56500</v>
      </c>
    </row>
    <row r="57" spans="1:10" x14ac:dyDescent="0.25">
      <c r="A57" s="8"/>
      <c r="B57" s="8"/>
      <c r="C57" s="8"/>
      <c r="D57" s="8"/>
      <c r="E57" s="8" t="s">
        <v>40</v>
      </c>
      <c r="F57" s="8"/>
      <c r="G57" s="8"/>
      <c r="H57" s="2"/>
      <c r="I57" s="5"/>
      <c r="J57" s="5"/>
    </row>
    <row r="58" spans="1:10" x14ac:dyDescent="0.25">
      <c r="A58" s="8"/>
      <c r="B58" s="8"/>
      <c r="C58" s="8"/>
      <c r="D58" s="8"/>
      <c r="E58" s="8"/>
      <c r="F58" s="8" t="s">
        <v>41</v>
      </c>
      <c r="G58" s="8"/>
      <c r="H58" s="2">
        <v>5124.91</v>
      </c>
      <c r="I58" s="5">
        <v>8000</v>
      </c>
      <c r="J58" s="5">
        <v>7000</v>
      </c>
    </row>
    <row r="59" spans="1:10" x14ac:dyDescent="0.25">
      <c r="A59" s="8"/>
      <c r="B59" s="8"/>
      <c r="C59" s="8"/>
      <c r="D59" s="8"/>
      <c r="E59" s="8"/>
      <c r="F59" s="8" t="s">
        <v>114</v>
      </c>
      <c r="G59" s="8"/>
      <c r="H59" s="2">
        <v>1159.81</v>
      </c>
      <c r="I59" s="5">
        <v>1500</v>
      </c>
      <c r="J59" s="5">
        <v>1000</v>
      </c>
    </row>
    <row r="60" spans="1:10" x14ac:dyDescent="0.25">
      <c r="A60" s="8"/>
      <c r="B60" s="8"/>
      <c r="C60" s="8"/>
      <c r="D60" s="8"/>
      <c r="E60" s="8"/>
      <c r="F60" s="8" t="s">
        <v>115</v>
      </c>
      <c r="G60" s="8"/>
      <c r="H60" s="2">
        <v>352.5</v>
      </c>
      <c r="I60" s="5">
        <v>1000</v>
      </c>
      <c r="J60" s="5">
        <v>1000</v>
      </c>
    </row>
    <row r="61" spans="1:10" x14ac:dyDescent="0.25">
      <c r="A61" s="8"/>
      <c r="B61" s="8"/>
      <c r="C61" s="8"/>
      <c r="D61" s="8"/>
      <c r="E61" s="8"/>
      <c r="F61" s="8" t="s">
        <v>116</v>
      </c>
      <c r="G61" s="8"/>
      <c r="H61" s="2">
        <v>1477.32</v>
      </c>
      <c r="I61" s="5">
        <v>1500</v>
      </c>
      <c r="J61" s="5">
        <v>1500</v>
      </c>
    </row>
    <row r="62" spans="1:10" ht="15.75" thickBot="1" x14ac:dyDescent="0.3">
      <c r="A62" s="8"/>
      <c r="B62" s="8"/>
      <c r="C62" s="8"/>
      <c r="D62" s="8"/>
      <c r="E62" s="8"/>
      <c r="F62" s="8" t="s">
        <v>121</v>
      </c>
      <c r="G62" s="8"/>
      <c r="H62" s="1">
        <v>1447.06</v>
      </c>
      <c r="I62" s="6">
        <v>6700</v>
      </c>
      <c r="J62" s="6">
        <v>500</v>
      </c>
    </row>
    <row r="63" spans="1:10" x14ac:dyDescent="0.25">
      <c r="A63" s="8"/>
      <c r="B63" s="8"/>
      <c r="C63" s="8"/>
      <c r="D63" s="8"/>
      <c r="E63" s="8" t="s">
        <v>42</v>
      </c>
      <c r="F63" s="8"/>
      <c r="G63" s="8"/>
      <c r="H63" s="2">
        <f>ROUND(SUM(H57:H62),5)</f>
        <v>9561.6</v>
      </c>
      <c r="I63" s="5">
        <f>ROUND(SUM(I57:I62),5)</f>
        <v>18700</v>
      </c>
      <c r="J63" s="5">
        <f>ROUND(SUM(J57:J62),5)</f>
        <v>11000</v>
      </c>
    </row>
    <row r="64" spans="1:10" x14ac:dyDescent="0.25">
      <c r="A64" s="8"/>
      <c r="B64" s="8"/>
      <c r="C64" s="8"/>
      <c r="D64" s="8"/>
      <c r="E64" s="8" t="s">
        <v>43</v>
      </c>
      <c r="F64" s="8"/>
      <c r="G64" s="8"/>
      <c r="H64" s="2"/>
      <c r="I64" s="5"/>
      <c r="J64" s="5"/>
    </row>
    <row r="65" spans="1:10" x14ac:dyDescent="0.25">
      <c r="A65" s="8"/>
      <c r="B65" s="8"/>
      <c r="C65" s="8"/>
      <c r="D65" s="8"/>
      <c r="E65" s="8"/>
      <c r="F65" s="8" t="s">
        <v>44</v>
      </c>
      <c r="G65" s="8"/>
      <c r="H65" s="2">
        <v>626.25</v>
      </c>
      <c r="I65" s="5">
        <v>650</v>
      </c>
      <c r="J65" s="5">
        <v>650</v>
      </c>
    </row>
    <row r="66" spans="1:10" x14ac:dyDescent="0.25">
      <c r="A66" s="8"/>
      <c r="B66" s="8"/>
      <c r="C66" s="8"/>
      <c r="D66" s="8"/>
      <c r="E66" s="8"/>
      <c r="F66" s="8" t="s">
        <v>45</v>
      </c>
      <c r="G66" s="8"/>
      <c r="H66" s="2">
        <v>2901.2</v>
      </c>
      <c r="I66" s="5">
        <v>4000</v>
      </c>
      <c r="J66" s="5">
        <v>3500</v>
      </c>
    </row>
    <row r="67" spans="1:10" x14ac:dyDescent="0.25">
      <c r="A67" s="8"/>
      <c r="B67" s="8"/>
      <c r="C67" s="8"/>
      <c r="D67" s="8"/>
      <c r="E67" s="8"/>
      <c r="F67" s="8" t="s">
        <v>112</v>
      </c>
      <c r="G67" s="8"/>
      <c r="H67" s="2">
        <v>4334.7700000000004</v>
      </c>
      <c r="I67" s="5">
        <v>5000</v>
      </c>
      <c r="J67" s="5">
        <v>5000</v>
      </c>
    </row>
    <row r="68" spans="1:10" x14ac:dyDescent="0.25">
      <c r="A68" s="8"/>
      <c r="B68" s="8"/>
      <c r="C68" s="8"/>
      <c r="D68" s="8"/>
      <c r="E68" s="8"/>
      <c r="F68" s="8" t="s">
        <v>46</v>
      </c>
      <c r="G68" s="8"/>
      <c r="H68" s="2">
        <v>278.76</v>
      </c>
      <c r="I68" s="5">
        <v>400</v>
      </c>
      <c r="J68" s="5">
        <v>400</v>
      </c>
    </row>
    <row r="69" spans="1:10" x14ac:dyDescent="0.25">
      <c r="A69" s="8"/>
      <c r="B69" s="8"/>
      <c r="C69" s="8"/>
      <c r="D69" s="8"/>
      <c r="E69" s="8"/>
      <c r="F69" s="8" t="s">
        <v>117</v>
      </c>
      <c r="G69" s="8"/>
      <c r="H69" s="2">
        <v>755.31</v>
      </c>
      <c r="I69" s="5">
        <v>700</v>
      </c>
      <c r="J69" s="5">
        <v>3500</v>
      </c>
    </row>
    <row r="70" spans="1:10" ht="15.75" thickBot="1" x14ac:dyDescent="0.3">
      <c r="A70" s="8"/>
      <c r="B70" s="8"/>
      <c r="C70" s="8"/>
      <c r="D70" s="8"/>
      <c r="E70" s="8"/>
      <c r="F70" s="8" t="s">
        <v>118</v>
      </c>
      <c r="G70" s="8"/>
      <c r="H70" s="1">
        <v>3190.17</v>
      </c>
      <c r="I70" s="6">
        <v>5000</v>
      </c>
      <c r="J70" s="6">
        <v>1000</v>
      </c>
    </row>
    <row r="71" spans="1:10" x14ac:dyDescent="0.25">
      <c r="A71" s="8"/>
      <c r="B71" s="8"/>
      <c r="C71" s="8"/>
      <c r="D71" s="8"/>
      <c r="E71" s="8" t="s">
        <v>47</v>
      </c>
      <c r="F71" s="8"/>
      <c r="G71" s="8"/>
      <c r="H71" s="2">
        <f>ROUND(SUM(H64:H70),5)</f>
        <v>12086.46</v>
      </c>
      <c r="I71" s="5">
        <f>ROUND(SUM(I64:I70),5)</f>
        <v>15750</v>
      </c>
      <c r="J71" s="5">
        <f>ROUND(SUM(J64:J70),5)</f>
        <v>14050</v>
      </c>
    </row>
    <row r="72" spans="1:10" x14ac:dyDescent="0.25">
      <c r="A72" s="8"/>
      <c r="B72" s="8"/>
      <c r="C72" s="8"/>
      <c r="D72" s="8"/>
      <c r="E72" s="8" t="s">
        <v>48</v>
      </c>
      <c r="F72" s="8"/>
      <c r="G72" s="8"/>
      <c r="H72" s="2"/>
      <c r="I72" s="5"/>
      <c r="J72" s="5"/>
    </row>
    <row r="73" spans="1:10" x14ac:dyDescent="0.25">
      <c r="A73" s="8"/>
      <c r="B73" s="8"/>
      <c r="C73" s="8"/>
      <c r="D73" s="8"/>
      <c r="E73" s="8"/>
      <c r="F73" s="8" t="s">
        <v>49</v>
      </c>
      <c r="G73" s="8"/>
      <c r="H73" s="2">
        <v>618</v>
      </c>
      <c r="I73" s="5">
        <v>1000</v>
      </c>
      <c r="J73" s="5">
        <v>1500</v>
      </c>
    </row>
    <row r="74" spans="1:10" x14ac:dyDescent="0.25">
      <c r="A74" s="8"/>
      <c r="B74" s="8"/>
      <c r="C74" s="8"/>
      <c r="D74" s="8"/>
      <c r="E74" s="8"/>
      <c r="F74" s="8" t="s">
        <v>50</v>
      </c>
      <c r="G74" s="8"/>
      <c r="H74" s="2">
        <v>0</v>
      </c>
      <c r="I74" s="5">
        <v>500</v>
      </c>
      <c r="J74" s="5">
        <v>500</v>
      </c>
    </row>
    <row r="75" spans="1:10" x14ac:dyDescent="0.25">
      <c r="A75" s="8"/>
      <c r="B75" s="8"/>
      <c r="C75" s="8"/>
      <c r="D75" s="8"/>
      <c r="E75" s="8"/>
      <c r="F75" s="8" t="s">
        <v>51</v>
      </c>
      <c r="G75" s="8"/>
      <c r="H75" s="2">
        <v>0</v>
      </c>
      <c r="I75" s="5">
        <v>700</v>
      </c>
      <c r="J75" s="5">
        <v>700</v>
      </c>
    </row>
    <row r="76" spans="1:10" ht="15.75" thickBot="1" x14ac:dyDescent="0.3">
      <c r="A76" s="8"/>
      <c r="B76" s="8"/>
      <c r="C76" s="8"/>
      <c r="D76" s="8"/>
      <c r="E76" s="8"/>
      <c r="F76" s="8" t="s">
        <v>52</v>
      </c>
      <c r="G76" s="8"/>
      <c r="H76" s="1">
        <v>0</v>
      </c>
      <c r="I76" s="6">
        <v>500</v>
      </c>
      <c r="J76" s="6">
        <v>500</v>
      </c>
    </row>
    <row r="77" spans="1:10" x14ac:dyDescent="0.25">
      <c r="A77" s="8"/>
      <c r="B77" s="8"/>
      <c r="C77" s="8"/>
      <c r="D77" s="8"/>
      <c r="E77" s="8" t="s">
        <v>53</v>
      </c>
      <c r="F77" s="8"/>
      <c r="G77" s="8"/>
      <c r="H77" s="2">
        <f>ROUND(SUM(H72:H76),5)</f>
        <v>618</v>
      </c>
      <c r="I77" s="5">
        <f>ROUND(SUM(I72:I76),5)</f>
        <v>2700</v>
      </c>
      <c r="J77" s="5">
        <f>ROUND(SUM(J72:J76),5)</f>
        <v>3200</v>
      </c>
    </row>
    <row r="78" spans="1:10" x14ac:dyDescent="0.25">
      <c r="A78" s="8"/>
      <c r="B78" s="8"/>
      <c r="C78" s="8"/>
      <c r="D78" s="8"/>
      <c r="E78" s="8" t="s">
        <v>54</v>
      </c>
      <c r="F78" s="8"/>
      <c r="G78" s="8"/>
      <c r="H78" s="2"/>
      <c r="I78" s="5"/>
      <c r="J78" s="5"/>
    </row>
    <row r="79" spans="1:10" x14ac:dyDescent="0.25">
      <c r="A79" s="8"/>
      <c r="B79" s="8"/>
      <c r="C79" s="8"/>
      <c r="D79" s="8"/>
      <c r="E79" s="8"/>
      <c r="F79" s="8" t="s">
        <v>55</v>
      </c>
      <c r="G79" s="8"/>
      <c r="H79" s="2"/>
      <c r="I79" s="5"/>
      <c r="J79" s="5"/>
    </row>
    <row r="80" spans="1:10" ht="15.75" thickBot="1" x14ac:dyDescent="0.3">
      <c r="A80" s="8"/>
      <c r="B80" s="8"/>
      <c r="C80" s="8"/>
      <c r="D80" s="8"/>
      <c r="E80" s="8"/>
      <c r="F80" s="8"/>
      <c r="G80" s="8" t="s">
        <v>56</v>
      </c>
      <c r="H80" s="1">
        <v>100625</v>
      </c>
      <c r="I80" s="6">
        <v>105000</v>
      </c>
      <c r="J80" s="6">
        <v>114400</v>
      </c>
    </row>
    <row r="81" spans="1:10" x14ac:dyDescent="0.25">
      <c r="A81" s="8"/>
      <c r="B81" s="8"/>
      <c r="C81" s="8"/>
      <c r="D81" s="8"/>
      <c r="E81" s="8"/>
      <c r="F81" s="8" t="s">
        <v>57</v>
      </c>
      <c r="G81" s="8"/>
      <c r="H81" s="2">
        <f>ROUND(SUM(H79:H80),5)</f>
        <v>100625</v>
      </c>
      <c r="I81" s="5">
        <f>ROUND(SUM(I79:I80),5)</f>
        <v>105000</v>
      </c>
      <c r="J81" s="5">
        <f>ROUND(SUM(J79:J80),5)</f>
        <v>114400</v>
      </c>
    </row>
    <row r="82" spans="1:10" x14ac:dyDescent="0.25">
      <c r="A82" s="8"/>
      <c r="B82" s="8"/>
      <c r="C82" s="8"/>
      <c r="D82" s="8"/>
      <c r="E82" s="8"/>
      <c r="F82" s="8" t="s">
        <v>58</v>
      </c>
      <c r="G82" s="8"/>
      <c r="H82" s="2"/>
      <c r="I82" s="5"/>
      <c r="J82" s="5"/>
    </row>
    <row r="83" spans="1:10" x14ac:dyDescent="0.25">
      <c r="A83" s="8"/>
      <c r="B83" s="8"/>
      <c r="C83" s="8"/>
      <c r="D83" s="8"/>
      <c r="E83" s="8"/>
      <c r="F83" s="8"/>
      <c r="G83" s="8" t="s">
        <v>59</v>
      </c>
      <c r="H83" s="2">
        <v>50287</v>
      </c>
      <c r="I83" s="5">
        <v>60320</v>
      </c>
      <c r="J83" s="21">
        <v>62400</v>
      </c>
    </row>
    <row r="84" spans="1:10" x14ac:dyDescent="0.25">
      <c r="A84" s="8"/>
      <c r="B84" s="8"/>
      <c r="C84" s="8"/>
      <c r="D84" s="8"/>
      <c r="E84" s="8"/>
      <c r="F84" s="8"/>
      <c r="G84" s="8" t="s">
        <v>60</v>
      </c>
      <c r="H84" s="2">
        <v>4783</v>
      </c>
      <c r="I84" s="5">
        <v>0</v>
      </c>
      <c r="J84" s="21">
        <v>0</v>
      </c>
    </row>
    <row r="85" spans="1:10" x14ac:dyDescent="0.25">
      <c r="A85" s="8"/>
      <c r="B85" s="8"/>
      <c r="C85" s="8"/>
      <c r="D85" s="8"/>
      <c r="E85" s="8"/>
      <c r="F85" s="8"/>
      <c r="G85" s="8" t="s">
        <v>61</v>
      </c>
      <c r="H85" s="2">
        <v>5071.5</v>
      </c>
      <c r="I85" s="5">
        <v>0</v>
      </c>
      <c r="J85" s="21">
        <v>0</v>
      </c>
    </row>
    <row r="86" spans="1:10" x14ac:dyDescent="0.25">
      <c r="A86" s="8"/>
      <c r="B86" s="8"/>
      <c r="C86" s="8"/>
      <c r="D86" s="8"/>
      <c r="E86" s="8"/>
      <c r="F86" s="8"/>
      <c r="G86" s="8" t="s">
        <v>62</v>
      </c>
      <c r="H86" s="2">
        <v>2544</v>
      </c>
      <c r="I86" s="5">
        <v>0</v>
      </c>
      <c r="J86" s="21">
        <v>0</v>
      </c>
    </row>
    <row r="87" spans="1:10" x14ac:dyDescent="0.25">
      <c r="A87" s="8"/>
      <c r="B87" s="8"/>
      <c r="C87" s="8"/>
      <c r="D87" s="8"/>
      <c r="E87" s="8"/>
      <c r="F87" s="8"/>
      <c r="G87" s="8" t="s">
        <v>63</v>
      </c>
      <c r="H87" s="2">
        <v>5821.5</v>
      </c>
      <c r="I87" s="5">
        <v>5000</v>
      </c>
      <c r="J87" s="21">
        <v>6000</v>
      </c>
    </row>
    <row r="88" spans="1:10" ht="15.75" thickBot="1" x14ac:dyDescent="0.3">
      <c r="A88" s="8"/>
      <c r="B88" s="8"/>
      <c r="C88" s="8"/>
      <c r="D88" s="8"/>
      <c r="E88" s="8"/>
      <c r="F88" s="8"/>
      <c r="G88" s="8" t="s">
        <v>148</v>
      </c>
      <c r="H88" s="1">
        <v>56595.1</v>
      </c>
      <c r="I88" s="6">
        <v>62400</v>
      </c>
      <c r="J88" s="22">
        <v>72800</v>
      </c>
    </row>
    <row r="89" spans="1:10" x14ac:dyDescent="0.25">
      <c r="A89" s="8"/>
      <c r="B89" s="8"/>
      <c r="C89" s="8"/>
      <c r="D89" s="8"/>
      <c r="E89" s="8"/>
      <c r="F89" s="8" t="s">
        <v>64</v>
      </c>
      <c r="G89" s="8"/>
      <c r="H89" s="2">
        <f>ROUND(SUM(H82:H88),5)</f>
        <v>125102.1</v>
      </c>
      <c r="I89" s="5">
        <f>ROUND(SUM(I82:I88),5)</f>
        <v>127720</v>
      </c>
      <c r="J89" s="21">
        <f>ROUND(SUM(J82:J88),5)</f>
        <v>141200</v>
      </c>
    </row>
    <row r="90" spans="1:10" x14ac:dyDescent="0.25">
      <c r="A90" s="8"/>
      <c r="B90" s="8"/>
      <c r="C90" s="8"/>
      <c r="D90" s="8"/>
      <c r="E90" s="8"/>
      <c r="F90" s="8" t="s">
        <v>65</v>
      </c>
      <c r="G90" s="8"/>
      <c r="H90" s="2"/>
      <c r="I90" s="5"/>
      <c r="J90" s="21"/>
    </row>
    <row r="91" spans="1:10" x14ac:dyDescent="0.25">
      <c r="A91" s="8"/>
      <c r="B91" s="8"/>
      <c r="C91" s="8"/>
      <c r="D91" s="8"/>
      <c r="E91" s="8"/>
      <c r="F91" s="8"/>
      <c r="G91" s="8" t="s">
        <v>66</v>
      </c>
      <c r="H91" s="2">
        <v>-32923.620000000003</v>
      </c>
      <c r="I91" s="5">
        <v>-35000</v>
      </c>
      <c r="J91" s="21">
        <v>-35000</v>
      </c>
    </row>
    <row r="92" spans="1:10" x14ac:dyDescent="0.25">
      <c r="A92" s="8"/>
      <c r="B92" s="8"/>
      <c r="C92" s="8"/>
      <c r="D92" s="8"/>
      <c r="E92" s="8"/>
      <c r="F92" s="8"/>
      <c r="G92" s="8" t="s">
        <v>67</v>
      </c>
      <c r="H92" s="2">
        <v>3100</v>
      </c>
      <c r="I92" s="5">
        <v>0</v>
      </c>
      <c r="J92" s="21">
        <v>0</v>
      </c>
    </row>
    <row r="93" spans="1:10" x14ac:dyDescent="0.25">
      <c r="A93" s="8"/>
      <c r="B93" s="8"/>
      <c r="C93" s="8"/>
      <c r="D93" s="8"/>
      <c r="E93" s="8"/>
      <c r="F93" s="8"/>
      <c r="G93" s="8" t="s">
        <v>68</v>
      </c>
      <c r="H93" s="2">
        <v>2480</v>
      </c>
      <c r="I93" s="5">
        <v>0</v>
      </c>
      <c r="J93" s="21">
        <v>0</v>
      </c>
    </row>
    <row r="94" spans="1:10" x14ac:dyDescent="0.25">
      <c r="A94" s="8"/>
      <c r="B94" s="8"/>
      <c r="C94" s="8"/>
      <c r="D94" s="8"/>
      <c r="E94" s="8"/>
      <c r="F94" s="8"/>
      <c r="G94" s="8" t="s">
        <v>69</v>
      </c>
      <c r="H94" s="2">
        <v>46959.5</v>
      </c>
      <c r="I94" s="5">
        <v>64480</v>
      </c>
      <c r="J94" s="21">
        <v>62400</v>
      </c>
    </row>
    <row r="95" spans="1:10" x14ac:dyDescent="0.25">
      <c r="A95" s="8"/>
      <c r="B95" s="8"/>
      <c r="C95" s="8"/>
      <c r="D95" s="8"/>
      <c r="E95" s="8"/>
      <c r="F95" s="8"/>
      <c r="G95" s="8" t="s">
        <v>70</v>
      </c>
      <c r="H95" s="2">
        <v>2952</v>
      </c>
      <c r="I95" s="5">
        <v>0</v>
      </c>
      <c r="J95" s="21">
        <v>0</v>
      </c>
    </row>
    <row r="96" spans="1:10" ht="15.75" thickBot="1" x14ac:dyDescent="0.3">
      <c r="A96" s="8"/>
      <c r="B96" s="8"/>
      <c r="C96" s="8"/>
      <c r="D96" s="8"/>
      <c r="E96" s="8"/>
      <c r="F96" s="8"/>
      <c r="G96" s="8" t="s">
        <v>71</v>
      </c>
      <c r="H96" s="1">
        <v>200.25</v>
      </c>
      <c r="I96" s="6">
        <v>1200</v>
      </c>
      <c r="J96" s="22">
        <v>1350</v>
      </c>
    </row>
    <row r="97" spans="1:10" x14ac:dyDescent="0.25">
      <c r="A97" s="8"/>
      <c r="B97" s="8"/>
      <c r="C97" s="8"/>
      <c r="D97" s="8"/>
      <c r="E97" s="8"/>
      <c r="F97" s="8" t="s">
        <v>72</v>
      </c>
      <c r="G97" s="8"/>
      <c r="H97" s="2">
        <f>ROUND(SUM(H90:H96),5)</f>
        <v>22768.13</v>
      </c>
      <c r="I97" s="5">
        <f>ROUND(SUM(I90:I96),5)</f>
        <v>30680</v>
      </c>
      <c r="J97" s="21">
        <f>ROUND(SUM(J90:J96),5)</f>
        <v>28750</v>
      </c>
    </row>
    <row r="98" spans="1:10" x14ac:dyDescent="0.25">
      <c r="A98" s="8"/>
      <c r="B98" s="8"/>
      <c r="C98" s="8"/>
      <c r="D98" s="8"/>
      <c r="E98" s="8"/>
      <c r="F98" s="8" t="s">
        <v>73</v>
      </c>
      <c r="G98" s="8"/>
      <c r="H98" s="2">
        <v>18386.39</v>
      </c>
      <c r="I98" s="5">
        <v>20000</v>
      </c>
      <c r="J98" s="21">
        <v>21000</v>
      </c>
    </row>
    <row r="99" spans="1:10" ht="15.75" thickBot="1" x14ac:dyDescent="0.3">
      <c r="A99" s="8"/>
      <c r="B99" s="8"/>
      <c r="C99" s="8"/>
      <c r="D99" s="8"/>
      <c r="E99" s="8"/>
      <c r="F99" s="8" t="s">
        <v>74</v>
      </c>
      <c r="G99" s="8"/>
      <c r="H99" s="1">
        <v>2648.49</v>
      </c>
      <c r="I99" s="6">
        <v>2600</v>
      </c>
      <c r="J99" s="6">
        <v>2800</v>
      </c>
    </row>
    <row r="100" spans="1:10" x14ac:dyDescent="0.25">
      <c r="A100" s="8"/>
      <c r="B100" s="8"/>
      <c r="C100" s="8"/>
      <c r="D100" s="8"/>
      <c r="E100" s="8" t="s">
        <v>75</v>
      </c>
      <c r="F100" s="8"/>
      <c r="G100" s="8"/>
      <c r="H100" s="2">
        <f>ROUND(H78+H81+H89+SUM(H97:H99),5)</f>
        <v>269530.11</v>
      </c>
      <c r="I100" s="5">
        <f>ROUND(I78+I81+I89+SUM(I97:I99),5)</f>
        <v>286000</v>
      </c>
      <c r="J100" s="5">
        <f>ROUND(J78+J81+J89+SUM(J97:J99),5)</f>
        <v>308150</v>
      </c>
    </row>
    <row r="101" spans="1:10" x14ac:dyDescent="0.25">
      <c r="A101" s="8"/>
      <c r="B101" s="8"/>
      <c r="C101" s="8"/>
      <c r="D101" s="8"/>
      <c r="E101" s="8" t="s">
        <v>76</v>
      </c>
      <c r="F101" s="8"/>
      <c r="G101" s="8"/>
      <c r="H101" s="2"/>
      <c r="I101" s="5"/>
      <c r="J101" s="5"/>
    </row>
    <row r="102" spans="1:10" x14ac:dyDescent="0.25">
      <c r="A102" s="8"/>
      <c r="B102" s="8"/>
      <c r="C102" s="8"/>
      <c r="D102" s="8"/>
      <c r="E102" s="8"/>
      <c r="F102" s="8" t="s">
        <v>77</v>
      </c>
      <c r="G102" s="8"/>
      <c r="H102" s="2">
        <v>73030.62</v>
      </c>
      <c r="I102" s="5">
        <v>73000</v>
      </c>
      <c r="J102" s="5">
        <v>75000</v>
      </c>
    </row>
    <row r="103" spans="1:10" x14ac:dyDescent="0.25">
      <c r="A103" s="8"/>
      <c r="B103" s="8"/>
      <c r="C103" s="8"/>
      <c r="D103" s="8"/>
      <c r="E103" s="8"/>
      <c r="F103" s="8" t="s">
        <v>78</v>
      </c>
      <c r="G103" s="8"/>
      <c r="H103" s="2">
        <v>3600</v>
      </c>
      <c r="I103" s="5">
        <v>3600</v>
      </c>
      <c r="J103" s="5">
        <v>3900</v>
      </c>
    </row>
    <row r="104" spans="1:10" x14ac:dyDescent="0.25">
      <c r="A104" s="8"/>
      <c r="B104" s="8"/>
      <c r="C104" s="8"/>
      <c r="D104" s="8"/>
      <c r="E104" s="8"/>
      <c r="F104" s="8" t="s">
        <v>79</v>
      </c>
      <c r="G104" s="8"/>
      <c r="H104" s="2">
        <v>1279.42</v>
      </c>
      <c r="I104" s="5">
        <v>5000</v>
      </c>
      <c r="J104" s="5">
        <v>5000</v>
      </c>
    </row>
    <row r="105" spans="1:10" ht="15.75" thickBot="1" x14ac:dyDescent="0.3">
      <c r="A105" s="8"/>
      <c r="B105" s="8"/>
      <c r="C105" s="8"/>
      <c r="D105" s="8"/>
      <c r="E105" s="8"/>
      <c r="F105" s="8" t="s">
        <v>80</v>
      </c>
      <c r="G105" s="8"/>
      <c r="H105" s="1">
        <v>54211.17</v>
      </c>
      <c r="I105" s="6">
        <v>55000</v>
      </c>
      <c r="J105" s="22">
        <v>55000</v>
      </c>
    </row>
    <row r="106" spans="1:10" x14ac:dyDescent="0.25">
      <c r="A106" s="8"/>
      <c r="B106" s="8"/>
      <c r="C106" s="8"/>
      <c r="D106" s="8"/>
      <c r="E106" s="8" t="s">
        <v>81</v>
      </c>
      <c r="F106" s="8"/>
      <c r="G106" s="8"/>
      <c r="H106" s="2">
        <f>ROUND(SUM(H101:H105),5)</f>
        <v>132121.21</v>
      </c>
      <c r="I106" s="5">
        <f>ROUND(SUM(I101:I105),5)</f>
        <v>136600</v>
      </c>
      <c r="J106" s="5">
        <f>ROUND(SUM(J101:J105),5)</f>
        <v>138900</v>
      </c>
    </row>
    <row r="107" spans="1:10" x14ac:dyDescent="0.25">
      <c r="A107" s="8"/>
      <c r="B107" s="8"/>
      <c r="C107" s="8"/>
      <c r="D107" s="8"/>
      <c r="E107" s="8" t="s">
        <v>82</v>
      </c>
      <c r="F107" s="8"/>
      <c r="G107" s="8"/>
      <c r="H107" s="2"/>
      <c r="I107" s="5"/>
      <c r="J107" s="5"/>
    </row>
    <row r="108" spans="1:10" x14ac:dyDescent="0.25">
      <c r="A108" s="8"/>
      <c r="B108" s="8"/>
      <c r="C108" s="8"/>
      <c r="D108" s="8"/>
      <c r="E108" s="8"/>
      <c r="F108" s="8" t="s">
        <v>83</v>
      </c>
      <c r="G108" s="8"/>
      <c r="H108" s="2">
        <v>4326.33</v>
      </c>
      <c r="I108" s="5">
        <v>4600</v>
      </c>
      <c r="J108" s="21">
        <v>5000</v>
      </c>
    </row>
    <row r="109" spans="1:10" x14ac:dyDescent="0.25">
      <c r="A109" s="8"/>
      <c r="B109" s="8"/>
      <c r="C109" s="8"/>
      <c r="D109" s="8"/>
      <c r="E109" s="8"/>
      <c r="F109" s="8" t="s">
        <v>84</v>
      </c>
      <c r="G109" s="8"/>
      <c r="H109" s="2">
        <v>18498.82</v>
      </c>
      <c r="I109" s="5">
        <v>20000</v>
      </c>
      <c r="J109" s="21">
        <v>21000</v>
      </c>
    </row>
    <row r="110" spans="1:10" ht="15.75" thickBot="1" x14ac:dyDescent="0.3">
      <c r="A110" s="8"/>
      <c r="B110" s="8"/>
      <c r="C110" s="8"/>
      <c r="D110" s="8"/>
      <c r="E110" s="8"/>
      <c r="F110" s="8" t="s">
        <v>85</v>
      </c>
      <c r="G110" s="8"/>
      <c r="H110" s="1">
        <v>2367.7600000000002</v>
      </c>
      <c r="I110" s="6">
        <v>2000</v>
      </c>
      <c r="J110" s="22">
        <v>2000</v>
      </c>
    </row>
    <row r="111" spans="1:10" x14ac:dyDescent="0.25">
      <c r="A111" s="8"/>
      <c r="B111" s="8"/>
      <c r="C111" s="8"/>
      <c r="D111" s="8"/>
      <c r="E111" s="8" t="s">
        <v>86</v>
      </c>
      <c r="F111" s="8"/>
      <c r="G111" s="8"/>
      <c r="H111" s="2">
        <f>ROUND(SUM(H107:H110),5)</f>
        <v>25192.91</v>
      </c>
      <c r="I111" s="5">
        <f>ROUND(SUM(I107:I110),5)</f>
        <v>26600</v>
      </c>
      <c r="J111" s="5">
        <f>ROUND(SUM(J107:J110),5)</f>
        <v>28000</v>
      </c>
    </row>
    <row r="112" spans="1:10" x14ac:dyDescent="0.25">
      <c r="A112" s="8"/>
      <c r="B112" s="8"/>
      <c r="C112" s="8"/>
      <c r="D112" s="8"/>
      <c r="E112" s="8" t="s">
        <v>87</v>
      </c>
      <c r="F112" s="8"/>
      <c r="G112" s="8"/>
      <c r="H112" s="2"/>
      <c r="I112" s="5"/>
      <c r="J112" s="5"/>
    </row>
    <row r="113" spans="1:10" x14ac:dyDescent="0.25">
      <c r="A113" s="8"/>
      <c r="B113" s="8"/>
      <c r="C113" s="8"/>
      <c r="D113" s="8"/>
      <c r="E113" s="8"/>
      <c r="F113" s="8" t="s">
        <v>119</v>
      </c>
      <c r="G113" s="8"/>
      <c r="H113" s="2">
        <v>3089.75</v>
      </c>
      <c r="I113" s="5">
        <v>4500</v>
      </c>
      <c r="J113" s="5">
        <v>3500</v>
      </c>
    </row>
    <row r="114" spans="1:10" x14ac:dyDescent="0.25">
      <c r="A114" s="8"/>
      <c r="B114" s="8"/>
      <c r="C114" s="8"/>
      <c r="D114" s="8"/>
      <c r="E114" s="8"/>
      <c r="F114" s="8" t="s">
        <v>88</v>
      </c>
      <c r="G114" s="8"/>
      <c r="H114" s="2">
        <v>2214.11</v>
      </c>
      <c r="I114" s="5">
        <v>2500</v>
      </c>
      <c r="J114" s="5">
        <v>2500</v>
      </c>
    </row>
    <row r="115" spans="1:10" x14ac:dyDescent="0.25">
      <c r="A115" s="8"/>
      <c r="B115" s="8"/>
      <c r="C115" s="8"/>
      <c r="D115" s="8"/>
      <c r="E115" s="8"/>
      <c r="F115" s="8" t="s">
        <v>89</v>
      </c>
      <c r="G115" s="8"/>
      <c r="H115" s="2">
        <v>716</v>
      </c>
      <c r="I115" s="5">
        <v>700</v>
      </c>
      <c r="J115" s="5">
        <v>750</v>
      </c>
    </row>
    <row r="116" spans="1:10" x14ac:dyDescent="0.25">
      <c r="A116" s="8"/>
      <c r="B116" s="8"/>
      <c r="C116" s="8"/>
      <c r="D116" s="8"/>
      <c r="E116" s="8"/>
      <c r="F116" s="8" t="s">
        <v>90</v>
      </c>
      <c r="G116" s="8"/>
      <c r="H116" s="2">
        <v>2363.64</v>
      </c>
      <c r="I116" s="5">
        <v>3000</v>
      </c>
      <c r="J116" s="5">
        <v>3000</v>
      </c>
    </row>
    <row r="117" spans="1:10" x14ac:dyDescent="0.25">
      <c r="A117" s="8"/>
      <c r="B117" s="8"/>
      <c r="C117" s="8"/>
      <c r="D117" s="8"/>
      <c r="E117" s="8"/>
      <c r="F117" s="8" t="s">
        <v>91</v>
      </c>
      <c r="G117" s="8"/>
      <c r="H117" s="2">
        <v>4229.8900000000003</v>
      </c>
      <c r="I117" s="5">
        <v>5100</v>
      </c>
      <c r="J117" s="5">
        <v>4500</v>
      </c>
    </row>
    <row r="118" spans="1:10" x14ac:dyDescent="0.25">
      <c r="A118" s="8"/>
      <c r="B118" s="8"/>
      <c r="C118" s="8"/>
      <c r="D118" s="8"/>
      <c r="E118" s="8"/>
      <c r="F118" s="8" t="s">
        <v>92</v>
      </c>
      <c r="G118" s="8"/>
      <c r="H118" s="2">
        <v>5647.71</v>
      </c>
      <c r="I118" s="5">
        <v>8000</v>
      </c>
      <c r="J118" s="5">
        <v>7000</v>
      </c>
    </row>
    <row r="119" spans="1:10" x14ac:dyDescent="0.25">
      <c r="A119" s="8"/>
      <c r="B119" s="8"/>
      <c r="C119" s="8"/>
      <c r="D119" s="8"/>
      <c r="E119" s="8"/>
      <c r="F119" s="8" t="s">
        <v>93</v>
      </c>
      <c r="G119" s="8"/>
      <c r="H119" s="2">
        <v>14115.23</v>
      </c>
      <c r="I119" s="5">
        <v>15000</v>
      </c>
      <c r="J119" s="5">
        <v>15500</v>
      </c>
    </row>
    <row r="120" spans="1:10" x14ac:dyDescent="0.25">
      <c r="A120" s="8"/>
      <c r="B120" s="8"/>
      <c r="C120" s="8"/>
      <c r="D120" s="8"/>
      <c r="E120" s="8"/>
      <c r="F120" s="8" t="s">
        <v>94</v>
      </c>
      <c r="G120" s="8"/>
      <c r="H120" s="2">
        <v>3447.23</v>
      </c>
      <c r="I120" s="5">
        <v>9000</v>
      </c>
      <c r="J120" s="5">
        <v>5000</v>
      </c>
    </row>
    <row r="121" spans="1:10" x14ac:dyDescent="0.25">
      <c r="A121" s="8"/>
      <c r="B121" s="8"/>
      <c r="C121" s="8"/>
      <c r="D121" s="8"/>
      <c r="E121" s="8"/>
      <c r="F121" s="8" t="s">
        <v>95</v>
      </c>
      <c r="G121" s="8"/>
      <c r="H121" s="2">
        <v>25200</v>
      </c>
      <c r="I121" s="5">
        <v>25200</v>
      </c>
      <c r="J121" s="5">
        <v>12600</v>
      </c>
    </row>
    <row r="122" spans="1:10" x14ac:dyDescent="0.25">
      <c r="A122" s="8"/>
      <c r="B122" s="8"/>
      <c r="C122" s="8"/>
      <c r="D122" s="8"/>
      <c r="E122" s="8"/>
      <c r="F122" s="8" t="s">
        <v>133</v>
      </c>
      <c r="G122" s="8"/>
      <c r="H122" s="2">
        <v>305.94</v>
      </c>
      <c r="I122" s="5">
        <v>200</v>
      </c>
      <c r="J122" s="5">
        <v>200</v>
      </c>
    </row>
    <row r="123" spans="1:10" x14ac:dyDescent="0.25">
      <c r="A123" s="8"/>
      <c r="B123" s="8"/>
      <c r="C123" s="8"/>
      <c r="D123" s="8"/>
      <c r="E123" s="8"/>
      <c r="F123" s="8" t="s">
        <v>96</v>
      </c>
      <c r="G123" s="8"/>
      <c r="H123" s="2">
        <v>1949.41</v>
      </c>
      <c r="I123" s="5">
        <v>2000</v>
      </c>
      <c r="J123" s="5">
        <v>2300</v>
      </c>
    </row>
    <row r="124" spans="1:10" x14ac:dyDescent="0.25">
      <c r="A124" s="8"/>
      <c r="B124" s="8"/>
      <c r="C124" s="8"/>
      <c r="D124" s="8"/>
      <c r="E124" s="8"/>
      <c r="F124" s="8" t="s">
        <v>97</v>
      </c>
      <c r="G124" s="8"/>
      <c r="H124" s="2">
        <v>326.04000000000002</v>
      </c>
      <c r="I124" s="5">
        <v>2000</v>
      </c>
      <c r="J124" s="5">
        <v>1000</v>
      </c>
    </row>
    <row r="125" spans="1:10" x14ac:dyDescent="0.25">
      <c r="A125" s="8"/>
      <c r="B125" s="8"/>
      <c r="C125" s="8"/>
      <c r="D125" s="8"/>
      <c r="E125" s="8"/>
      <c r="F125" s="8" t="s">
        <v>120</v>
      </c>
      <c r="G125" s="8"/>
      <c r="H125" s="2">
        <v>1366.48</v>
      </c>
      <c r="I125" s="5">
        <v>1500</v>
      </c>
      <c r="J125" s="5">
        <v>1500</v>
      </c>
    </row>
    <row r="126" spans="1:10" ht="15.75" thickBot="1" x14ac:dyDescent="0.3">
      <c r="A126" s="8"/>
      <c r="B126" s="8"/>
      <c r="C126" s="8"/>
      <c r="D126" s="8"/>
      <c r="E126" s="8"/>
      <c r="F126" s="8" t="s">
        <v>149</v>
      </c>
      <c r="G126" s="8"/>
      <c r="H126" s="1">
        <v>180</v>
      </c>
      <c r="I126" s="6">
        <v>0</v>
      </c>
      <c r="J126" s="6">
        <v>200</v>
      </c>
    </row>
    <row r="127" spans="1:10" x14ac:dyDescent="0.25">
      <c r="A127" s="8"/>
      <c r="B127" s="8"/>
      <c r="C127" s="8"/>
      <c r="D127" s="8"/>
      <c r="E127" s="8" t="s">
        <v>98</v>
      </c>
      <c r="F127" s="8"/>
      <c r="G127" s="8"/>
      <c r="H127" s="2">
        <f>ROUND(SUM(H112:H126),5)</f>
        <v>65151.43</v>
      </c>
      <c r="I127" s="5">
        <f>ROUND(SUM(I112:I126),5)</f>
        <v>78700</v>
      </c>
      <c r="J127" s="5">
        <f>ROUND(SUM(J112:J126),5)</f>
        <v>59550</v>
      </c>
    </row>
    <row r="128" spans="1:10" x14ac:dyDescent="0.25">
      <c r="A128" s="8"/>
      <c r="B128" s="8"/>
      <c r="C128" s="8"/>
      <c r="D128" s="8"/>
      <c r="E128" s="8" t="s">
        <v>134</v>
      </c>
      <c r="F128" s="8"/>
      <c r="G128" s="8"/>
      <c r="H128" s="2">
        <v>0</v>
      </c>
      <c r="I128" s="5">
        <v>0</v>
      </c>
      <c r="J128" s="5"/>
    </row>
    <row r="129" spans="1:10" x14ac:dyDescent="0.25">
      <c r="A129" s="8"/>
      <c r="B129" s="8"/>
      <c r="C129" s="8"/>
      <c r="D129" s="8"/>
      <c r="E129" s="8" t="s">
        <v>99</v>
      </c>
      <c r="F129" s="8"/>
      <c r="G129" s="8"/>
      <c r="H129" s="2">
        <v>1055.79</v>
      </c>
      <c r="I129" s="5">
        <v>1300</v>
      </c>
      <c r="J129" s="5">
        <v>1500</v>
      </c>
    </row>
    <row r="130" spans="1:10" x14ac:dyDescent="0.25">
      <c r="A130" s="8"/>
      <c r="B130" s="8"/>
      <c r="C130" s="8"/>
      <c r="D130" s="8"/>
      <c r="E130" s="8" t="s">
        <v>100</v>
      </c>
      <c r="F130" s="8"/>
      <c r="G130" s="8"/>
      <c r="H130" s="2">
        <v>37522.879999999997</v>
      </c>
      <c r="I130" s="5">
        <v>37600</v>
      </c>
      <c r="J130" s="5">
        <v>53500</v>
      </c>
    </row>
    <row r="131" spans="1:10" x14ac:dyDescent="0.25">
      <c r="A131" s="8"/>
      <c r="B131" s="8"/>
      <c r="C131" s="8"/>
      <c r="D131" s="8"/>
      <c r="E131" s="8" t="s">
        <v>101</v>
      </c>
      <c r="F131" s="8"/>
      <c r="G131" s="8"/>
      <c r="H131" s="2"/>
      <c r="I131" s="5"/>
      <c r="J131" s="5"/>
    </row>
    <row r="132" spans="1:10" x14ac:dyDescent="0.25">
      <c r="A132" s="8"/>
      <c r="B132" s="8"/>
      <c r="C132" s="8"/>
      <c r="D132" s="8"/>
      <c r="E132" s="8"/>
      <c r="F132" s="8" t="s">
        <v>102</v>
      </c>
      <c r="G132" s="8"/>
      <c r="H132" s="2">
        <v>5644.42</v>
      </c>
      <c r="I132" s="5">
        <v>6500</v>
      </c>
      <c r="J132" s="5">
        <v>6500</v>
      </c>
    </row>
    <row r="133" spans="1:10" x14ac:dyDescent="0.25">
      <c r="A133" s="8"/>
      <c r="B133" s="8"/>
      <c r="C133" s="8"/>
      <c r="D133" s="8"/>
      <c r="E133" s="8"/>
      <c r="F133" s="8" t="s">
        <v>103</v>
      </c>
      <c r="G133" s="8"/>
      <c r="H133" s="2">
        <v>1271</v>
      </c>
      <c r="I133" s="5">
        <v>5000</v>
      </c>
      <c r="J133" s="5">
        <v>6500</v>
      </c>
    </row>
    <row r="134" spans="1:10" ht="15.75" thickBot="1" x14ac:dyDescent="0.3">
      <c r="A134" s="8"/>
      <c r="B134" s="8"/>
      <c r="C134" s="8"/>
      <c r="D134" s="8"/>
      <c r="E134" s="8"/>
      <c r="F134" s="8" t="s">
        <v>104</v>
      </c>
      <c r="G134" s="8"/>
      <c r="H134" s="1">
        <v>9878.65</v>
      </c>
      <c r="I134" s="6">
        <v>10000</v>
      </c>
      <c r="J134" s="6">
        <v>11000</v>
      </c>
    </row>
    <row r="135" spans="1:10" x14ac:dyDescent="0.25">
      <c r="A135" s="8"/>
      <c r="B135" s="8"/>
      <c r="C135" s="8"/>
      <c r="D135" s="8"/>
      <c r="E135" s="8" t="s">
        <v>105</v>
      </c>
      <c r="F135" s="8"/>
      <c r="G135" s="8"/>
      <c r="H135" s="2">
        <f>ROUND(SUM(H131:H134),5)</f>
        <v>16794.07</v>
      </c>
      <c r="I135" s="5">
        <f>ROUND(SUM(I131:I134),5)</f>
        <v>21500</v>
      </c>
      <c r="J135" s="5">
        <f>ROUND(SUM(J131:J134),5)</f>
        <v>24000</v>
      </c>
    </row>
    <row r="136" spans="1:10" x14ac:dyDescent="0.25">
      <c r="A136" s="8"/>
      <c r="B136" s="8"/>
      <c r="C136" s="8"/>
      <c r="D136" s="8"/>
      <c r="E136" s="8" t="s">
        <v>106</v>
      </c>
      <c r="F136" s="8"/>
      <c r="G136" s="8"/>
      <c r="H136" s="2">
        <v>4350</v>
      </c>
      <c r="I136" s="5">
        <v>6000</v>
      </c>
      <c r="J136" s="5">
        <v>6500</v>
      </c>
    </row>
    <row r="137" spans="1:10" x14ac:dyDescent="0.25">
      <c r="A137" s="8"/>
      <c r="B137" s="8"/>
      <c r="C137" s="8"/>
      <c r="D137" s="8"/>
      <c r="E137" s="8" t="s">
        <v>107</v>
      </c>
      <c r="F137" s="8"/>
      <c r="G137" s="8"/>
      <c r="H137" s="2">
        <v>13763.07</v>
      </c>
      <c r="I137" s="5">
        <v>20000</v>
      </c>
      <c r="J137" s="5">
        <v>17000</v>
      </c>
    </row>
    <row r="138" spans="1:10" x14ac:dyDescent="0.25">
      <c r="A138" s="8"/>
      <c r="B138" s="8"/>
      <c r="C138" s="8"/>
      <c r="D138" s="8"/>
      <c r="E138" s="8" t="s">
        <v>108</v>
      </c>
      <c r="F138" s="8"/>
      <c r="G138" s="8"/>
      <c r="H138" s="2">
        <v>0</v>
      </c>
      <c r="I138" s="5">
        <v>2000</v>
      </c>
      <c r="J138" s="5">
        <v>2000</v>
      </c>
    </row>
    <row r="139" spans="1:10" x14ac:dyDescent="0.25">
      <c r="A139" s="8"/>
      <c r="B139" s="8"/>
      <c r="C139" s="8"/>
      <c r="D139" s="8"/>
      <c r="E139" s="8" t="s">
        <v>109</v>
      </c>
      <c r="F139" s="8"/>
      <c r="G139" s="8"/>
      <c r="H139" s="2">
        <v>82.09</v>
      </c>
      <c r="I139" s="5">
        <v>83</v>
      </c>
      <c r="J139" s="5">
        <v>0</v>
      </c>
    </row>
    <row r="140" spans="1:10" ht="15.75" thickBot="1" x14ac:dyDescent="0.3">
      <c r="A140" s="8"/>
      <c r="B140" s="8"/>
      <c r="C140" s="8"/>
      <c r="D140" s="8"/>
      <c r="E140" s="8" t="s">
        <v>110</v>
      </c>
      <c r="F140" s="8"/>
      <c r="G140" s="8"/>
      <c r="H140" s="2">
        <v>9419.4</v>
      </c>
      <c r="I140" s="5">
        <v>9500</v>
      </c>
      <c r="J140" s="5">
        <v>9500</v>
      </c>
    </row>
    <row r="141" spans="1:10" ht="15.75" thickBot="1" x14ac:dyDescent="0.3">
      <c r="A141" s="8"/>
      <c r="B141" s="8"/>
      <c r="C141" s="8"/>
      <c r="D141" s="8" t="s">
        <v>111</v>
      </c>
      <c r="E141" s="8"/>
      <c r="F141" s="8"/>
      <c r="G141" s="8"/>
      <c r="H141" s="3">
        <f>ROUND(SUM(H26:H27)+H32+H42+H49+H56+H63+H71+H77+H100+H106+H111+SUM(H127:H130)+SUM(H135:H140),5)</f>
        <v>729828.4</v>
      </c>
      <c r="I141" s="7">
        <f>ROUND(SUM(I26:I27)+I32+I42+I49+I56+I63+I71+I77+I100+I106+I111+SUM(I127:I130)+SUM(I135:I140),5)</f>
        <v>821961</v>
      </c>
      <c r="J141" s="7">
        <f>ROUND(SUM(J26:J27)+J32+J42+J49+J56+J63+J71+J77+J100+J106+J111+SUM(J127:J130)+SUM(J135:J140),5)</f>
        <v>825400</v>
      </c>
    </row>
    <row r="142" spans="1:10" x14ac:dyDescent="0.25">
      <c r="A142" s="8"/>
      <c r="B142" s="8" t="s">
        <v>113</v>
      </c>
      <c r="C142" s="8"/>
      <c r="D142" s="8"/>
      <c r="E142" s="8"/>
      <c r="F142" s="8"/>
      <c r="G142" s="8"/>
      <c r="H142" s="2">
        <f>ROUND(H5+H25-H141,5)</f>
        <v>331312.09000000003</v>
      </c>
      <c r="I142" s="5">
        <f>ROUND(I5+I25-I141,5)</f>
        <v>297542</v>
      </c>
      <c r="J142" s="5">
        <f>ROUND(J5+J25-J141,5)</f>
        <v>340230</v>
      </c>
    </row>
    <row r="143" spans="1:10" x14ac:dyDescent="0.25">
      <c r="A143" s="8"/>
      <c r="B143" s="8" t="s">
        <v>137</v>
      </c>
      <c r="C143" s="8"/>
      <c r="D143" s="8"/>
      <c r="E143" s="8"/>
      <c r="F143" s="8"/>
      <c r="G143" s="8"/>
      <c r="H143" s="2"/>
      <c r="I143" s="5"/>
      <c r="J143" s="5"/>
    </row>
    <row r="144" spans="1:10" x14ac:dyDescent="0.25">
      <c r="A144" s="8"/>
      <c r="B144" s="8"/>
      <c r="C144" s="8" t="s">
        <v>138</v>
      </c>
      <c r="D144" s="8"/>
      <c r="E144" s="8"/>
      <c r="F144" s="8"/>
      <c r="G144" s="8"/>
      <c r="H144" s="2"/>
      <c r="I144" s="5"/>
      <c r="J144" s="5"/>
    </row>
    <row r="145" spans="1:10" x14ac:dyDescent="0.25">
      <c r="A145" s="8"/>
      <c r="B145" s="8"/>
      <c r="C145" s="8"/>
      <c r="D145" s="8" t="s">
        <v>139</v>
      </c>
      <c r="E145" s="8"/>
      <c r="F145" s="8"/>
      <c r="G145" s="8"/>
      <c r="H145" s="2">
        <v>64572</v>
      </c>
      <c r="I145" s="5">
        <v>245000</v>
      </c>
      <c r="J145" s="5">
        <v>3300000</v>
      </c>
    </row>
    <row r="146" spans="1:10" ht="15.75" thickBot="1" x14ac:dyDescent="0.3">
      <c r="A146" s="8"/>
      <c r="B146" s="8"/>
      <c r="C146" s="8"/>
      <c r="D146" s="8" t="s">
        <v>150</v>
      </c>
      <c r="E146" s="8"/>
      <c r="F146" s="8"/>
      <c r="G146" s="8"/>
      <c r="H146" s="2">
        <v>0</v>
      </c>
      <c r="I146" s="5">
        <v>0</v>
      </c>
      <c r="J146" s="5">
        <v>515000</v>
      </c>
    </row>
    <row r="147" spans="1:10" ht="15.75" thickBot="1" x14ac:dyDescent="0.3">
      <c r="A147" s="8"/>
      <c r="B147" s="8"/>
      <c r="C147" s="8" t="s">
        <v>140</v>
      </c>
      <c r="D147" s="8"/>
      <c r="E147" s="8"/>
      <c r="F147" s="8"/>
      <c r="G147" s="8"/>
      <c r="H147" s="9">
        <f>ROUND(SUM(H144:H145),5)</f>
        <v>64572</v>
      </c>
      <c r="I147" s="20">
        <f>ROUND(SUM(I144:I145),5)</f>
        <v>245000</v>
      </c>
      <c r="J147" s="20">
        <f>ROUND(SUM(J144:J146),5)</f>
        <v>3815000</v>
      </c>
    </row>
    <row r="148" spans="1:10" ht="15.75" thickBot="1" x14ac:dyDescent="0.3">
      <c r="A148" s="8"/>
      <c r="B148" s="8" t="s">
        <v>141</v>
      </c>
      <c r="C148" s="8"/>
      <c r="D148" s="8"/>
      <c r="E148" s="8"/>
      <c r="F148" s="8"/>
      <c r="G148" s="8"/>
      <c r="H148" s="9">
        <f>ROUND(H143+H147,5)</f>
        <v>64572</v>
      </c>
      <c r="I148" s="20">
        <f>ROUND(I143+I147,5)</f>
        <v>245000</v>
      </c>
      <c r="J148" s="20">
        <f>ROUND(J143+J147,5)</f>
        <v>3815000</v>
      </c>
    </row>
    <row r="149" spans="1:10" s="17" customFormat="1" ht="12" thickBot="1" x14ac:dyDescent="0.25">
      <c r="A149" s="8" t="s">
        <v>122</v>
      </c>
      <c r="B149" s="8"/>
      <c r="C149" s="8"/>
      <c r="D149" s="8"/>
      <c r="E149" s="8"/>
      <c r="F149" s="8"/>
      <c r="G149" s="8"/>
      <c r="H149" s="10">
        <f>ROUND(H142+H148,5)</f>
        <v>395884.09</v>
      </c>
      <c r="I149" s="11">
        <f>ROUND(I142+I148,5)</f>
        <v>542542</v>
      </c>
      <c r="J149" s="11">
        <f>ROUND(J142+J148,5)</f>
        <v>4155230</v>
      </c>
    </row>
    <row r="150" spans="1:10" ht="15.75" thickTop="1" x14ac:dyDescent="0.25">
      <c r="I150" s="19"/>
      <c r="J150" s="19"/>
    </row>
  </sheetData>
  <mergeCells count="1">
    <mergeCell ref="A1:J1"/>
  </mergeCells>
  <pageMargins left="0.7" right="0.7" top="0.75" bottom="0.75" header="0.1" footer="0.3"/>
  <pageSetup orientation="portrait" r:id="rId1"/>
  <headerFooter>
    <oddHeader xml:space="preserve">&amp;C&amp;"Arial,Bold"&amp;12
&amp;14 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114300</xdr:colOff>
                <xdr:row>3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114300</xdr:colOff>
                <xdr:row>3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67AD-8F5D-4345-A1C6-AAE6C893E78A}">
  <dimension ref="A1:J145"/>
  <sheetViews>
    <sheetView workbookViewId="0">
      <selection sqref="A1:J1"/>
    </sheetView>
  </sheetViews>
  <sheetFormatPr defaultRowHeight="15" x14ac:dyDescent="0.25"/>
  <cols>
    <col min="1" max="1" width="2.85546875" customWidth="1"/>
    <col min="2" max="2" width="3.140625" customWidth="1"/>
    <col min="3" max="3" width="3.42578125" customWidth="1"/>
    <col min="4" max="4" width="3.28515625" customWidth="1"/>
    <col min="5" max="5" width="3.85546875" customWidth="1"/>
    <col min="6" max="6" width="3.5703125" customWidth="1"/>
    <col min="7" max="7" width="32.5703125" bestFit="1" customWidth="1"/>
    <col min="8" max="8" width="12.5703125" bestFit="1" customWidth="1"/>
    <col min="9" max="10" width="10" bestFit="1" customWidth="1"/>
  </cols>
  <sheetData>
    <row r="1" spans="1:10" x14ac:dyDescent="0.25">
      <c r="A1" s="15" t="s">
        <v>144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thickBot="1" x14ac:dyDescent="0.3">
      <c r="A2" s="8"/>
      <c r="B2" s="8"/>
      <c r="C2" s="8"/>
      <c r="D2" s="8"/>
      <c r="E2" s="8"/>
      <c r="F2" s="8"/>
      <c r="G2" s="8"/>
      <c r="H2" s="14"/>
      <c r="I2" s="14"/>
      <c r="J2" s="14"/>
    </row>
    <row r="3" spans="1:10" ht="24.75" thickTop="1" thickBot="1" x14ac:dyDescent="0.3">
      <c r="A3" s="4"/>
      <c r="B3" s="4"/>
      <c r="C3" s="4"/>
      <c r="D3" s="4"/>
      <c r="E3" s="4"/>
      <c r="F3" s="4"/>
      <c r="G3" s="4"/>
      <c r="H3" s="13" t="s">
        <v>135</v>
      </c>
      <c r="I3" s="12" t="s">
        <v>142</v>
      </c>
      <c r="J3" s="12" t="s">
        <v>143</v>
      </c>
    </row>
    <row r="4" spans="1:10" ht="15.75" thickTop="1" x14ac:dyDescent="0.25">
      <c r="A4" s="8"/>
      <c r="B4" s="8" t="s">
        <v>0</v>
      </c>
      <c r="C4" s="8"/>
      <c r="D4" s="8"/>
      <c r="E4" s="8"/>
      <c r="F4" s="8"/>
      <c r="G4" s="8"/>
      <c r="H4" s="2"/>
      <c r="I4" s="2"/>
      <c r="J4" s="2"/>
    </row>
    <row r="5" spans="1:10" x14ac:dyDescent="0.25">
      <c r="A5" s="8"/>
      <c r="B5" s="8"/>
      <c r="C5" s="8"/>
      <c r="D5" s="8" t="s">
        <v>1</v>
      </c>
      <c r="E5" s="8"/>
      <c r="F5" s="8"/>
      <c r="G5" s="8"/>
      <c r="H5" s="2"/>
      <c r="I5" s="2"/>
      <c r="J5" s="2"/>
    </row>
    <row r="6" spans="1:10" x14ac:dyDescent="0.25">
      <c r="A6" s="8"/>
      <c r="B6" s="8"/>
      <c r="C6" s="8"/>
      <c r="D6" s="8"/>
      <c r="E6" s="8" t="s">
        <v>2</v>
      </c>
      <c r="F6" s="8"/>
      <c r="G6" s="8"/>
      <c r="H6" s="2"/>
      <c r="I6" s="2"/>
      <c r="J6" s="2"/>
    </row>
    <row r="7" spans="1:10" x14ac:dyDescent="0.25">
      <c r="A7" s="8"/>
      <c r="B7" s="8"/>
      <c r="C7" s="8"/>
      <c r="D7" s="8"/>
      <c r="E7" s="8"/>
      <c r="F7" s="8" t="s">
        <v>3</v>
      </c>
      <c r="G7" s="8"/>
      <c r="H7" s="2">
        <v>876492.97</v>
      </c>
      <c r="I7" s="5">
        <v>1000000</v>
      </c>
      <c r="J7" s="5">
        <v>1035000</v>
      </c>
    </row>
    <row r="8" spans="1:10" x14ac:dyDescent="0.25">
      <c r="A8" s="8"/>
      <c r="B8" s="8"/>
      <c r="C8" s="8"/>
      <c r="D8" s="8"/>
      <c r="E8" s="8"/>
      <c r="F8" s="8" t="s">
        <v>4</v>
      </c>
      <c r="G8" s="8"/>
      <c r="H8" s="2">
        <v>0</v>
      </c>
      <c r="I8" s="5">
        <v>0</v>
      </c>
      <c r="J8" s="5">
        <v>1000</v>
      </c>
    </row>
    <row r="9" spans="1:10" x14ac:dyDescent="0.25">
      <c r="A9" s="8"/>
      <c r="B9" s="8"/>
      <c r="C9" s="8"/>
      <c r="D9" s="8"/>
      <c r="E9" s="8"/>
      <c r="F9" s="8" t="s">
        <v>5</v>
      </c>
      <c r="G9" s="8"/>
      <c r="H9" s="2">
        <v>7367.7</v>
      </c>
      <c r="I9" s="5">
        <v>8000</v>
      </c>
      <c r="J9" s="5">
        <v>8000</v>
      </c>
    </row>
    <row r="10" spans="1:10" x14ac:dyDescent="0.25">
      <c r="A10" s="8"/>
      <c r="B10" s="8"/>
      <c r="C10" s="8"/>
      <c r="D10" s="8"/>
      <c r="E10" s="8"/>
      <c r="F10" s="8" t="s">
        <v>6</v>
      </c>
      <c r="G10" s="8"/>
      <c r="H10" s="2">
        <v>0</v>
      </c>
      <c r="I10" s="5">
        <v>10000</v>
      </c>
      <c r="J10" s="5">
        <v>10000</v>
      </c>
    </row>
    <row r="11" spans="1:10" x14ac:dyDescent="0.25">
      <c r="A11" s="8"/>
      <c r="B11" s="8"/>
      <c r="C11" s="8"/>
      <c r="D11" s="8"/>
      <c r="E11" s="8"/>
      <c r="F11" s="8" t="s">
        <v>7</v>
      </c>
      <c r="G11" s="8"/>
      <c r="H11" s="2">
        <v>23312.32</v>
      </c>
      <c r="I11" s="5">
        <v>24000</v>
      </c>
      <c r="J11" s="5">
        <v>26500</v>
      </c>
    </row>
    <row r="12" spans="1:10" ht="15.75" thickBot="1" x14ac:dyDescent="0.3">
      <c r="A12" s="8"/>
      <c r="B12" s="8"/>
      <c r="C12" s="8"/>
      <c r="D12" s="8"/>
      <c r="E12" s="8"/>
      <c r="F12" s="8" t="s">
        <v>8</v>
      </c>
      <c r="G12" s="8"/>
      <c r="H12" s="1">
        <v>0</v>
      </c>
      <c r="I12" s="6">
        <v>0</v>
      </c>
      <c r="J12" s="6">
        <v>16000</v>
      </c>
    </row>
    <row r="13" spans="1:10" x14ac:dyDescent="0.25">
      <c r="A13" s="8"/>
      <c r="B13" s="8"/>
      <c r="C13" s="8"/>
      <c r="D13" s="8"/>
      <c r="E13" s="8" t="s">
        <v>9</v>
      </c>
      <c r="F13" s="8"/>
      <c r="G13" s="8"/>
      <c r="H13" s="2">
        <v>907172.99</v>
      </c>
      <c r="I13" s="5">
        <v>1042000</v>
      </c>
      <c r="J13" s="5">
        <f>SUM(J7:J12)</f>
        <v>1096500</v>
      </c>
    </row>
    <row r="14" spans="1:10" x14ac:dyDescent="0.25">
      <c r="A14" s="8"/>
      <c r="B14" s="8"/>
      <c r="C14" s="8"/>
      <c r="D14" s="8"/>
      <c r="E14" s="8" t="s">
        <v>10</v>
      </c>
      <c r="F14" s="8"/>
      <c r="G14" s="8"/>
      <c r="H14" s="2">
        <v>3060.63</v>
      </c>
      <c r="I14" s="5">
        <v>3200</v>
      </c>
      <c r="J14" s="5">
        <v>3200</v>
      </c>
    </row>
    <row r="15" spans="1:10" x14ac:dyDescent="0.25">
      <c r="A15" s="8"/>
      <c r="B15" s="8"/>
      <c r="C15" s="8"/>
      <c r="D15" s="8"/>
      <c r="E15" s="8" t="s">
        <v>11</v>
      </c>
      <c r="F15" s="8"/>
      <c r="G15" s="8"/>
      <c r="H15" s="2">
        <v>33163.910000000003</v>
      </c>
      <c r="I15" s="5">
        <v>29000</v>
      </c>
      <c r="J15" s="5">
        <v>34000</v>
      </c>
    </row>
    <row r="16" spans="1:10" x14ac:dyDescent="0.25">
      <c r="A16" s="8"/>
      <c r="B16" s="8"/>
      <c r="C16" s="8"/>
      <c r="D16" s="8"/>
      <c r="E16" s="8" t="s">
        <v>12</v>
      </c>
      <c r="F16" s="8"/>
      <c r="G16" s="8"/>
      <c r="H16" s="2"/>
      <c r="I16" s="5"/>
      <c r="J16" s="5"/>
    </row>
    <row r="17" spans="1:10" x14ac:dyDescent="0.25">
      <c r="A17" s="8"/>
      <c r="B17" s="8"/>
      <c r="C17" s="8"/>
      <c r="D17" s="8"/>
      <c r="E17" s="8"/>
      <c r="F17" s="8" t="s">
        <v>13</v>
      </c>
      <c r="G17" s="8"/>
      <c r="H17" s="2">
        <v>21739.3</v>
      </c>
      <c r="I17" s="5">
        <v>14000</v>
      </c>
      <c r="J17" s="5">
        <v>27000</v>
      </c>
    </row>
    <row r="18" spans="1:10" ht="15.75" thickBot="1" x14ac:dyDescent="0.3">
      <c r="A18" s="8"/>
      <c r="B18" s="8"/>
      <c r="C18" s="8"/>
      <c r="D18" s="8"/>
      <c r="E18" s="8"/>
      <c r="F18" s="8" t="s">
        <v>14</v>
      </c>
      <c r="G18" s="8"/>
      <c r="H18" s="1">
        <v>118.45</v>
      </c>
      <c r="I18" s="6">
        <v>120</v>
      </c>
      <c r="J18" s="6">
        <v>120</v>
      </c>
    </row>
    <row r="19" spans="1:10" x14ac:dyDescent="0.25">
      <c r="A19" s="8"/>
      <c r="B19" s="8"/>
      <c r="C19" s="8"/>
      <c r="D19" s="8"/>
      <c r="E19" s="8" t="s">
        <v>15</v>
      </c>
      <c r="F19" s="8"/>
      <c r="G19" s="8"/>
      <c r="H19" s="2">
        <v>21857.75</v>
      </c>
      <c r="I19" s="5">
        <v>14120</v>
      </c>
      <c r="J19" s="5">
        <f>SUM(J17:J18)</f>
        <v>27120</v>
      </c>
    </row>
    <row r="20" spans="1:10" x14ac:dyDescent="0.25">
      <c r="A20" s="8"/>
      <c r="B20" s="8"/>
      <c r="C20" s="8"/>
      <c r="D20" s="8"/>
      <c r="E20" s="8" t="s">
        <v>123</v>
      </c>
      <c r="F20" s="8"/>
      <c r="G20" s="8"/>
      <c r="H20" s="2">
        <v>10</v>
      </c>
      <c r="I20" s="5">
        <v>0</v>
      </c>
      <c r="J20" s="5">
        <v>10</v>
      </c>
    </row>
    <row r="21" spans="1:10" ht="15.75" thickBot="1" x14ac:dyDescent="0.3">
      <c r="A21" s="8"/>
      <c r="B21" s="8"/>
      <c r="C21" s="8"/>
      <c r="D21" s="8"/>
      <c r="E21" s="8" t="s">
        <v>16</v>
      </c>
      <c r="F21" s="8"/>
      <c r="G21" s="8"/>
      <c r="H21" s="2">
        <v>6145.49</v>
      </c>
      <c r="I21" s="5">
        <v>3500</v>
      </c>
      <c r="J21" s="5">
        <v>3500</v>
      </c>
    </row>
    <row r="22" spans="1:10" ht="15.75" thickBot="1" x14ac:dyDescent="0.3">
      <c r="A22" s="8"/>
      <c r="B22" s="8"/>
      <c r="C22" s="8"/>
      <c r="D22" s="8" t="s">
        <v>17</v>
      </c>
      <c r="E22" s="8"/>
      <c r="F22" s="8"/>
      <c r="G22" s="8"/>
      <c r="H22" s="3">
        <v>976583.67</v>
      </c>
      <c r="I22" s="7">
        <v>1091820</v>
      </c>
      <c r="J22" s="7">
        <f>J13+J14+J15+J19+J20+J21</f>
        <v>1164330</v>
      </c>
    </row>
    <row r="23" spans="1:10" x14ac:dyDescent="0.25">
      <c r="A23" s="8"/>
      <c r="B23" s="8"/>
      <c r="C23" s="8" t="s">
        <v>18</v>
      </c>
      <c r="D23" s="8"/>
      <c r="E23" s="8"/>
      <c r="F23" s="8"/>
      <c r="G23" s="8"/>
      <c r="H23" s="2">
        <v>976583.67</v>
      </c>
      <c r="I23" s="5">
        <v>1091820</v>
      </c>
      <c r="J23" s="5">
        <f>J22</f>
        <v>1164330</v>
      </c>
    </row>
    <row r="24" spans="1:10" x14ac:dyDescent="0.25">
      <c r="A24" s="8"/>
      <c r="B24" s="8"/>
      <c r="C24" s="8"/>
      <c r="D24" s="8" t="s">
        <v>19</v>
      </c>
      <c r="E24" s="8"/>
      <c r="F24" s="8"/>
      <c r="G24" s="8"/>
      <c r="H24" s="2"/>
      <c r="I24" s="5"/>
      <c r="J24" s="5"/>
    </row>
    <row r="25" spans="1:10" x14ac:dyDescent="0.25">
      <c r="A25" s="8"/>
      <c r="B25" s="8"/>
      <c r="C25" s="8"/>
      <c r="D25" s="8"/>
      <c r="E25" s="8" t="s">
        <v>136</v>
      </c>
      <c r="F25" s="8"/>
      <c r="G25" s="8"/>
      <c r="H25" s="2">
        <v>11138.19</v>
      </c>
      <c r="I25" s="5">
        <v>0</v>
      </c>
      <c r="J25" s="5">
        <v>10000</v>
      </c>
    </row>
    <row r="26" spans="1:10" x14ac:dyDescent="0.25">
      <c r="A26" s="8"/>
      <c r="B26" s="8"/>
      <c r="C26" s="8"/>
      <c r="D26" s="8"/>
      <c r="E26" s="8" t="s">
        <v>20</v>
      </c>
      <c r="F26" s="8"/>
      <c r="G26" s="8"/>
      <c r="H26" s="2"/>
      <c r="I26" s="5"/>
      <c r="J26" s="5"/>
    </row>
    <row r="27" spans="1:10" x14ac:dyDescent="0.25">
      <c r="A27" s="8"/>
      <c r="B27" s="8"/>
      <c r="C27" s="8"/>
      <c r="D27" s="8"/>
      <c r="E27" s="8"/>
      <c r="F27" s="8" t="s">
        <v>21</v>
      </c>
      <c r="G27" s="8"/>
      <c r="H27" s="2">
        <v>13976.68</v>
      </c>
      <c r="I27" s="5">
        <v>13000</v>
      </c>
      <c r="J27" s="5">
        <v>20000</v>
      </c>
    </row>
    <row r="28" spans="1:10" x14ac:dyDescent="0.25">
      <c r="A28" s="8"/>
      <c r="B28" s="8"/>
      <c r="C28" s="8"/>
      <c r="D28" s="8"/>
      <c r="E28" s="8"/>
      <c r="F28" s="8" t="s">
        <v>22</v>
      </c>
      <c r="G28" s="8"/>
      <c r="H28" s="2">
        <v>0</v>
      </c>
      <c r="I28" s="5">
        <v>28000</v>
      </c>
      <c r="J28" s="5">
        <v>7000</v>
      </c>
    </row>
    <row r="29" spans="1:10" ht="15.75" thickBot="1" x14ac:dyDescent="0.3">
      <c r="A29" s="8"/>
      <c r="B29" s="8"/>
      <c r="C29" s="8"/>
      <c r="D29" s="8"/>
      <c r="E29" s="8"/>
      <c r="F29" s="8" t="s">
        <v>23</v>
      </c>
      <c r="G29" s="8"/>
      <c r="H29" s="1">
        <v>4090.83</v>
      </c>
      <c r="I29" s="6">
        <v>6500</v>
      </c>
      <c r="J29" s="6">
        <v>5000</v>
      </c>
    </row>
    <row r="30" spans="1:10" x14ac:dyDescent="0.25">
      <c r="A30" s="8"/>
      <c r="B30" s="8"/>
      <c r="C30" s="8"/>
      <c r="D30" s="8"/>
      <c r="E30" s="8" t="s">
        <v>24</v>
      </c>
      <c r="F30" s="8"/>
      <c r="G30" s="8"/>
      <c r="H30" s="2">
        <v>18067.509999999998</v>
      </c>
      <c r="I30" s="5">
        <v>47500</v>
      </c>
      <c r="J30" s="5">
        <f>SUM(J27:J29)</f>
        <v>32000</v>
      </c>
    </row>
    <row r="31" spans="1:10" x14ac:dyDescent="0.25">
      <c r="A31" s="8"/>
      <c r="B31" s="8"/>
      <c r="C31" s="8"/>
      <c r="D31" s="8"/>
      <c r="E31" s="8" t="s">
        <v>25</v>
      </c>
      <c r="F31" s="8"/>
      <c r="G31" s="8"/>
      <c r="H31" s="2"/>
      <c r="I31" s="5"/>
      <c r="J31" s="5"/>
    </row>
    <row r="32" spans="1:10" x14ac:dyDescent="0.25">
      <c r="A32" s="8"/>
      <c r="B32" s="8"/>
      <c r="C32" s="8"/>
      <c r="D32" s="8"/>
      <c r="E32" s="8"/>
      <c r="F32" s="8" t="s">
        <v>124</v>
      </c>
      <c r="G32" s="8"/>
      <c r="H32" s="2">
        <v>1003.99</v>
      </c>
      <c r="I32" s="5">
        <v>1500</v>
      </c>
      <c r="J32" s="5">
        <v>1500</v>
      </c>
    </row>
    <row r="33" spans="1:10" x14ac:dyDescent="0.25">
      <c r="A33" s="8"/>
      <c r="B33" s="8"/>
      <c r="C33" s="8"/>
      <c r="D33" s="8"/>
      <c r="E33" s="8"/>
      <c r="F33" s="8" t="s">
        <v>125</v>
      </c>
      <c r="G33" s="8"/>
      <c r="H33" s="2">
        <v>1006.37</v>
      </c>
      <c r="I33" s="5">
        <v>1500</v>
      </c>
      <c r="J33" s="5">
        <v>1500</v>
      </c>
    </row>
    <row r="34" spans="1:10" x14ac:dyDescent="0.25">
      <c r="A34" s="8"/>
      <c r="B34" s="8"/>
      <c r="C34" s="8"/>
      <c r="D34" s="8"/>
      <c r="E34" s="8"/>
      <c r="F34" s="8" t="s">
        <v>126</v>
      </c>
      <c r="G34" s="8"/>
      <c r="H34" s="2">
        <v>2142.34</v>
      </c>
      <c r="I34" s="5">
        <v>2000</v>
      </c>
      <c r="J34" s="5">
        <v>2500</v>
      </c>
    </row>
    <row r="35" spans="1:10" x14ac:dyDescent="0.25">
      <c r="A35" s="8"/>
      <c r="B35" s="8"/>
      <c r="C35" s="8"/>
      <c r="D35" s="8"/>
      <c r="E35" s="8"/>
      <c r="F35" s="8" t="s">
        <v>127</v>
      </c>
      <c r="G35" s="8"/>
      <c r="H35" s="2">
        <v>108.59</v>
      </c>
      <c r="I35" s="5">
        <v>120</v>
      </c>
      <c r="J35" s="5">
        <v>120</v>
      </c>
    </row>
    <row r="36" spans="1:10" x14ac:dyDescent="0.25">
      <c r="A36" s="8"/>
      <c r="B36" s="8"/>
      <c r="C36" s="8"/>
      <c r="D36" s="8"/>
      <c r="E36" s="8"/>
      <c r="F36" s="8" t="s">
        <v>128</v>
      </c>
      <c r="G36" s="8"/>
      <c r="H36" s="2">
        <v>1526.58</v>
      </c>
      <c r="I36" s="5">
        <v>2000</v>
      </c>
      <c r="J36" s="5">
        <v>2000</v>
      </c>
    </row>
    <row r="37" spans="1:10" x14ac:dyDescent="0.25">
      <c r="A37" s="8"/>
      <c r="B37" s="8"/>
      <c r="C37" s="8"/>
      <c r="D37" s="8"/>
      <c r="E37" s="8"/>
      <c r="F37" s="8" t="s">
        <v>129</v>
      </c>
      <c r="G37" s="8"/>
      <c r="H37" s="2">
        <v>2364.9899999999998</v>
      </c>
      <c r="I37" s="5">
        <v>3200</v>
      </c>
      <c r="J37" s="5">
        <v>3200</v>
      </c>
    </row>
    <row r="38" spans="1:10" x14ac:dyDescent="0.25">
      <c r="A38" s="8"/>
      <c r="B38" s="8"/>
      <c r="C38" s="8"/>
      <c r="D38" s="8"/>
      <c r="E38" s="8"/>
      <c r="F38" s="8" t="s">
        <v>130</v>
      </c>
      <c r="G38" s="8"/>
      <c r="H38" s="2">
        <v>2568.79</v>
      </c>
      <c r="I38" s="5">
        <v>3500</v>
      </c>
      <c r="J38" s="5">
        <v>3500</v>
      </c>
    </row>
    <row r="39" spans="1:10" ht="15.75" thickBot="1" x14ac:dyDescent="0.3">
      <c r="A39" s="8"/>
      <c r="B39" s="8"/>
      <c r="C39" s="8"/>
      <c r="D39" s="8"/>
      <c r="E39" s="8"/>
      <c r="F39" s="8" t="s">
        <v>131</v>
      </c>
      <c r="G39" s="8"/>
      <c r="H39" s="1">
        <v>701.4</v>
      </c>
      <c r="I39" s="6">
        <v>1000</v>
      </c>
      <c r="J39" s="6">
        <v>1000</v>
      </c>
    </row>
    <row r="40" spans="1:10" x14ac:dyDescent="0.25">
      <c r="A40" s="8"/>
      <c r="B40" s="8"/>
      <c r="C40" s="8"/>
      <c r="D40" s="8"/>
      <c r="E40" s="8" t="s">
        <v>26</v>
      </c>
      <c r="F40" s="8"/>
      <c r="G40" s="8"/>
      <c r="H40" s="2">
        <v>11423.05</v>
      </c>
      <c r="I40" s="5">
        <v>14820</v>
      </c>
      <c r="J40" s="5">
        <f>SUM(J32:J39)</f>
        <v>15320</v>
      </c>
    </row>
    <row r="41" spans="1:10" x14ac:dyDescent="0.25">
      <c r="A41" s="8"/>
      <c r="B41" s="8"/>
      <c r="C41" s="8"/>
      <c r="D41" s="8"/>
      <c r="E41" s="8" t="s">
        <v>27</v>
      </c>
      <c r="F41" s="8"/>
      <c r="G41" s="8"/>
      <c r="H41" s="2"/>
      <c r="I41" s="5"/>
      <c r="J41" s="5"/>
    </row>
    <row r="42" spans="1:10" x14ac:dyDescent="0.25">
      <c r="A42" s="8"/>
      <c r="B42" s="8"/>
      <c r="C42" s="8"/>
      <c r="D42" s="8"/>
      <c r="E42" s="8"/>
      <c r="F42" s="8" t="s">
        <v>28</v>
      </c>
      <c r="G42" s="8"/>
      <c r="H42" s="2">
        <v>15609.1</v>
      </c>
      <c r="I42" s="5">
        <v>20000</v>
      </c>
      <c r="J42" s="5">
        <v>18000</v>
      </c>
    </row>
    <row r="43" spans="1:10" x14ac:dyDescent="0.25">
      <c r="A43" s="8"/>
      <c r="B43" s="8"/>
      <c r="C43" s="8"/>
      <c r="D43" s="8"/>
      <c r="E43" s="8"/>
      <c r="F43" s="8" t="s">
        <v>132</v>
      </c>
      <c r="G43" s="8"/>
      <c r="H43" s="2">
        <v>3072.6</v>
      </c>
      <c r="I43" s="5">
        <v>3800</v>
      </c>
      <c r="J43" s="5">
        <v>3800</v>
      </c>
    </row>
    <row r="44" spans="1:10" x14ac:dyDescent="0.25">
      <c r="A44" s="8"/>
      <c r="B44" s="8"/>
      <c r="C44" s="8"/>
      <c r="D44" s="8"/>
      <c r="E44" s="8"/>
      <c r="F44" s="8" t="s">
        <v>29</v>
      </c>
      <c r="G44" s="8"/>
      <c r="H44" s="2">
        <v>6958.52</v>
      </c>
      <c r="I44" s="5">
        <v>7000</v>
      </c>
      <c r="J44" s="5">
        <v>7000</v>
      </c>
    </row>
    <row r="45" spans="1:10" x14ac:dyDescent="0.25">
      <c r="A45" s="8"/>
      <c r="B45" s="8"/>
      <c r="C45" s="8"/>
      <c r="D45" s="8"/>
      <c r="E45" s="8"/>
      <c r="F45" s="8" t="s">
        <v>30</v>
      </c>
      <c r="G45" s="8"/>
      <c r="H45" s="2">
        <v>2808</v>
      </c>
      <c r="I45" s="5">
        <v>2808</v>
      </c>
      <c r="J45" s="5">
        <v>3000</v>
      </c>
    </row>
    <row r="46" spans="1:10" ht="15.75" thickBot="1" x14ac:dyDescent="0.3">
      <c r="A46" s="8"/>
      <c r="B46" s="8"/>
      <c r="C46" s="8"/>
      <c r="D46" s="8"/>
      <c r="E46" s="8"/>
      <c r="F46" s="8" t="s">
        <v>31</v>
      </c>
      <c r="G46" s="8"/>
      <c r="H46" s="1">
        <v>1551.36</v>
      </c>
      <c r="I46" s="6">
        <v>2000</v>
      </c>
      <c r="J46" s="6">
        <v>1700</v>
      </c>
    </row>
    <row r="47" spans="1:10" x14ac:dyDescent="0.25">
      <c r="A47" s="8"/>
      <c r="B47" s="8"/>
      <c r="C47" s="8"/>
      <c r="D47" s="8"/>
      <c r="E47" s="8" t="s">
        <v>32</v>
      </c>
      <c r="F47" s="8"/>
      <c r="G47" s="8"/>
      <c r="H47" s="2">
        <v>25474.82</v>
      </c>
      <c r="I47" s="5">
        <v>35608</v>
      </c>
      <c r="J47" s="5">
        <f>SUM(J42:J46)</f>
        <v>33500</v>
      </c>
    </row>
    <row r="48" spans="1:10" x14ac:dyDescent="0.25">
      <c r="A48" s="8"/>
      <c r="B48" s="8"/>
      <c r="C48" s="8"/>
      <c r="D48" s="8"/>
      <c r="E48" s="8" t="s">
        <v>33</v>
      </c>
      <c r="F48" s="8"/>
      <c r="G48" s="8"/>
      <c r="H48" s="2"/>
      <c r="I48" s="5"/>
      <c r="J48" s="5"/>
    </row>
    <row r="49" spans="1:10" x14ac:dyDescent="0.25">
      <c r="A49" s="8"/>
      <c r="B49" s="8"/>
      <c r="C49" s="8"/>
      <c r="D49" s="8"/>
      <c r="E49" s="8"/>
      <c r="F49" s="8" t="s">
        <v>34</v>
      </c>
      <c r="G49" s="8"/>
      <c r="H49" s="2">
        <v>31465.39</v>
      </c>
      <c r="I49" s="5">
        <v>44000</v>
      </c>
      <c r="J49" s="5">
        <v>40000</v>
      </c>
    </row>
    <row r="50" spans="1:10" x14ac:dyDescent="0.25">
      <c r="A50" s="8"/>
      <c r="B50" s="8"/>
      <c r="C50" s="8"/>
      <c r="D50" s="8"/>
      <c r="E50" s="8"/>
      <c r="F50" s="8" t="s">
        <v>35</v>
      </c>
      <c r="G50" s="8"/>
      <c r="H50" s="2">
        <v>440.99</v>
      </c>
      <c r="I50" s="5">
        <v>1000</v>
      </c>
      <c r="J50" s="5">
        <v>1000</v>
      </c>
    </row>
    <row r="51" spans="1:10" x14ac:dyDescent="0.25">
      <c r="A51" s="8"/>
      <c r="B51" s="8"/>
      <c r="C51" s="8"/>
      <c r="D51" s="8"/>
      <c r="E51" s="8"/>
      <c r="F51" s="8" t="s">
        <v>36</v>
      </c>
      <c r="G51" s="8"/>
      <c r="H51" s="2">
        <v>3176.26</v>
      </c>
      <c r="I51" s="5">
        <v>1000</v>
      </c>
      <c r="J51" s="5">
        <v>3500</v>
      </c>
    </row>
    <row r="52" spans="1:10" x14ac:dyDescent="0.25">
      <c r="A52" s="8"/>
      <c r="B52" s="8"/>
      <c r="C52" s="8"/>
      <c r="D52" s="8"/>
      <c r="E52" s="8"/>
      <c r="F52" s="8" t="s">
        <v>37</v>
      </c>
      <c r="G52" s="8"/>
      <c r="H52" s="2">
        <v>13877.8</v>
      </c>
      <c r="I52" s="5">
        <v>5000</v>
      </c>
      <c r="J52" s="5">
        <v>5000</v>
      </c>
    </row>
    <row r="53" spans="1:10" ht="15.75" thickBot="1" x14ac:dyDescent="0.3">
      <c r="A53" s="8"/>
      <c r="B53" s="8"/>
      <c r="C53" s="8"/>
      <c r="D53" s="8"/>
      <c r="E53" s="8"/>
      <c r="F53" s="8" t="s">
        <v>38</v>
      </c>
      <c r="G53" s="8"/>
      <c r="H53" s="1">
        <v>1128.81</v>
      </c>
      <c r="I53" s="6">
        <v>2000</v>
      </c>
      <c r="J53" s="6">
        <v>2000</v>
      </c>
    </row>
    <row r="54" spans="1:10" x14ac:dyDescent="0.25">
      <c r="A54" s="8"/>
      <c r="B54" s="8"/>
      <c r="C54" s="8"/>
      <c r="D54" s="8"/>
      <c r="E54" s="8" t="s">
        <v>39</v>
      </c>
      <c r="F54" s="8"/>
      <c r="G54" s="8"/>
      <c r="H54" s="2">
        <v>54614.01</v>
      </c>
      <c r="I54" s="5">
        <v>53000</v>
      </c>
      <c r="J54" s="5">
        <f>SUM(J49:J53)</f>
        <v>51500</v>
      </c>
    </row>
    <row r="55" spans="1:10" x14ac:dyDescent="0.25">
      <c r="A55" s="8"/>
      <c r="B55" s="8"/>
      <c r="C55" s="8"/>
      <c r="D55" s="8"/>
      <c r="E55" s="8" t="s">
        <v>40</v>
      </c>
      <c r="F55" s="8"/>
      <c r="G55" s="8"/>
      <c r="H55" s="2"/>
      <c r="I55" s="5"/>
      <c r="J55" s="5"/>
    </row>
    <row r="56" spans="1:10" x14ac:dyDescent="0.25">
      <c r="A56" s="8"/>
      <c r="B56" s="8"/>
      <c r="C56" s="8"/>
      <c r="D56" s="8"/>
      <c r="E56" s="8"/>
      <c r="F56" s="8" t="s">
        <v>41</v>
      </c>
      <c r="G56" s="8"/>
      <c r="H56" s="2">
        <v>5124.91</v>
      </c>
      <c r="I56" s="5">
        <v>8000</v>
      </c>
      <c r="J56" s="5">
        <v>8000</v>
      </c>
    </row>
    <row r="57" spans="1:10" x14ac:dyDescent="0.25">
      <c r="A57" s="8"/>
      <c r="B57" s="8"/>
      <c r="C57" s="8"/>
      <c r="D57" s="8"/>
      <c r="E57" s="8"/>
      <c r="F57" s="8" t="s">
        <v>114</v>
      </c>
      <c r="G57" s="8"/>
      <c r="H57" s="2">
        <v>1159.81</v>
      </c>
      <c r="I57" s="5">
        <v>1500</v>
      </c>
      <c r="J57" s="5">
        <v>1500</v>
      </c>
    </row>
    <row r="58" spans="1:10" x14ac:dyDescent="0.25">
      <c r="A58" s="8"/>
      <c r="B58" s="8"/>
      <c r="C58" s="8"/>
      <c r="D58" s="8"/>
      <c r="E58" s="8"/>
      <c r="F58" s="8" t="s">
        <v>115</v>
      </c>
      <c r="G58" s="8"/>
      <c r="H58" s="2">
        <v>352.5</v>
      </c>
      <c r="I58" s="5">
        <v>1000</v>
      </c>
      <c r="J58" s="5">
        <v>1000</v>
      </c>
    </row>
    <row r="59" spans="1:10" x14ac:dyDescent="0.25">
      <c r="A59" s="8"/>
      <c r="B59" s="8"/>
      <c r="C59" s="8"/>
      <c r="D59" s="8"/>
      <c r="E59" s="8"/>
      <c r="F59" s="8" t="s">
        <v>116</v>
      </c>
      <c r="G59" s="8"/>
      <c r="H59" s="2">
        <v>1477.32</v>
      </c>
      <c r="I59" s="5">
        <v>1000</v>
      </c>
      <c r="J59" s="5">
        <v>1500</v>
      </c>
    </row>
    <row r="60" spans="1:10" ht="15.75" thickBot="1" x14ac:dyDescent="0.3">
      <c r="A60" s="8"/>
      <c r="B60" s="8"/>
      <c r="C60" s="8"/>
      <c r="D60" s="8"/>
      <c r="E60" s="8"/>
      <c r="F60" s="8" t="s">
        <v>121</v>
      </c>
      <c r="G60" s="8"/>
      <c r="H60" s="1">
        <v>1447.06</v>
      </c>
      <c r="I60" s="6">
        <v>0</v>
      </c>
      <c r="J60" s="6">
        <v>1000</v>
      </c>
    </row>
    <row r="61" spans="1:10" x14ac:dyDescent="0.25">
      <c r="A61" s="8"/>
      <c r="B61" s="8"/>
      <c r="C61" s="8"/>
      <c r="D61" s="8"/>
      <c r="E61" s="8" t="s">
        <v>42</v>
      </c>
      <c r="F61" s="8"/>
      <c r="G61" s="8"/>
      <c r="H61" s="2">
        <v>9561.6</v>
      </c>
      <c r="I61" s="5">
        <v>11500</v>
      </c>
      <c r="J61" s="5">
        <f>SUM(J56:J60)</f>
        <v>13000</v>
      </c>
    </row>
    <row r="62" spans="1:10" x14ac:dyDescent="0.25">
      <c r="A62" s="8"/>
      <c r="B62" s="8"/>
      <c r="C62" s="8"/>
      <c r="D62" s="8"/>
      <c r="E62" s="8" t="s">
        <v>43</v>
      </c>
      <c r="F62" s="8"/>
      <c r="G62" s="8"/>
      <c r="H62" s="2"/>
      <c r="I62" s="5"/>
      <c r="J62" s="5"/>
    </row>
    <row r="63" spans="1:10" x14ac:dyDescent="0.25">
      <c r="A63" s="8"/>
      <c r="B63" s="8"/>
      <c r="C63" s="8"/>
      <c r="D63" s="8"/>
      <c r="E63" s="8"/>
      <c r="F63" s="8" t="s">
        <v>44</v>
      </c>
      <c r="G63" s="8"/>
      <c r="H63" s="2">
        <v>626.25</v>
      </c>
      <c r="I63" s="5">
        <v>650</v>
      </c>
      <c r="J63" s="5">
        <v>650</v>
      </c>
    </row>
    <row r="64" spans="1:10" x14ac:dyDescent="0.25">
      <c r="A64" s="8"/>
      <c r="B64" s="8"/>
      <c r="C64" s="8"/>
      <c r="D64" s="8"/>
      <c r="E64" s="8"/>
      <c r="F64" s="8" t="s">
        <v>45</v>
      </c>
      <c r="G64" s="8"/>
      <c r="H64" s="2">
        <v>2820.06</v>
      </c>
      <c r="I64" s="5">
        <v>4000</v>
      </c>
      <c r="J64" s="5">
        <v>3500</v>
      </c>
    </row>
    <row r="65" spans="1:10" x14ac:dyDescent="0.25">
      <c r="A65" s="8"/>
      <c r="B65" s="8"/>
      <c r="C65" s="8"/>
      <c r="D65" s="8"/>
      <c r="E65" s="8"/>
      <c r="F65" s="8" t="s">
        <v>112</v>
      </c>
      <c r="G65" s="8"/>
      <c r="H65" s="2">
        <v>3876.28</v>
      </c>
      <c r="I65" s="5">
        <v>5000</v>
      </c>
      <c r="J65" s="5">
        <v>4000</v>
      </c>
    </row>
    <row r="66" spans="1:10" x14ac:dyDescent="0.25">
      <c r="A66" s="8"/>
      <c r="B66" s="8"/>
      <c r="C66" s="8"/>
      <c r="D66" s="8"/>
      <c r="E66" s="8"/>
      <c r="F66" s="8" t="s">
        <v>46</v>
      </c>
      <c r="G66" s="8"/>
      <c r="H66" s="2">
        <v>278.76</v>
      </c>
      <c r="I66" s="5">
        <v>400</v>
      </c>
      <c r="J66" s="5">
        <v>400</v>
      </c>
    </row>
    <row r="67" spans="1:10" x14ac:dyDescent="0.25">
      <c r="A67" s="8"/>
      <c r="B67" s="8"/>
      <c r="C67" s="8"/>
      <c r="D67" s="8"/>
      <c r="E67" s="8"/>
      <c r="F67" s="8" t="s">
        <v>117</v>
      </c>
      <c r="G67" s="8"/>
      <c r="H67" s="2">
        <v>415.67</v>
      </c>
      <c r="I67" s="5">
        <v>700</v>
      </c>
      <c r="J67" s="5">
        <v>700</v>
      </c>
    </row>
    <row r="68" spans="1:10" ht="15.75" thickBot="1" x14ac:dyDescent="0.3">
      <c r="A68" s="8"/>
      <c r="B68" s="8"/>
      <c r="C68" s="8"/>
      <c r="D68" s="8"/>
      <c r="E68" s="8"/>
      <c r="F68" s="8" t="s">
        <v>118</v>
      </c>
      <c r="G68" s="8"/>
      <c r="H68" s="1">
        <v>2823.55</v>
      </c>
      <c r="I68" s="6">
        <v>5000</v>
      </c>
      <c r="J68" s="6">
        <v>3500</v>
      </c>
    </row>
    <row r="69" spans="1:10" x14ac:dyDescent="0.25">
      <c r="A69" s="8"/>
      <c r="B69" s="8"/>
      <c r="C69" s="8"/>
      <c r="D69" s="8"/>
      <c r="E69" s="8" t="s">
        <v>47</v>
      </c>
      <c r="F69" s="8"/>
      <c r="G69" s="8"/>
      <c r="H69" s="2">
        <v>10840.57</v>
      </c>
      <c r="I69" s="5">
        <v>15750</v>
      </c>
      <c r="J69" s="5">
        <f>SUM(J63:J68)</f>
        <v>12750</v>
      </c>
    </row>
    <row r="70" spans="1:10" x14ac:dyDescent="0.25">
      <c r="A70" s="8"/>
      <c r="B70" s="8"/>
      <c r="C70" s="8"/>
      <c r="D70" s="8"/>
      <c r="E70" s="8" t="s">
        <v>48</v>
      </c>
      <c r="F70" s="8"/>
      <c r="G70" s="8"/>
      <c r="H70" s="2"/>
      <c r="I70" s="5"/>
      <c r="J70" s="5"/>
    </row>
    <row r="71" spans="1:10" x14ac:dyDescent="0.25">
      <c r="A71" s="8"/>
      <c r="B71" s="8"/>
      <c r="C71" s="8"/>
      <c r="D71" s="8"/>
      <c r="E71" s="8"/>
      <c r="F71" s="8" t="s">
        <v>49</v>
      </c>
      <c r="G71" s="8"/>
      <c r="H71" s="2">
        <v>618</v>
      </c>
      <c r="I71" s="5">
        <v>1000</v>
      </c>
      <c r="J71" s="5">
        <v>1000</v>
      </c>
    </row>
    <row r="72" spans="1:10" x14ac:dyDescent="0.25">
      <c r="A72" s="8"/>
      <c r="B72" s="8"/>
      <c r="C72" s="8"/>
      <c r="D72" s="8"/>
      <c r="E72" s="8"/>
      <c r="F72" s="8" t="s">
        <v>50</v>
      </c>
      <c r="G72" s="8"/>
      <c r="H72" s="2">
        <v>0</v>
      </c>
      <c r="I72" s="5">
        <v>500</v>
      </c>
      <c r="J72" s="5">
        <v>500</v>
      </c>
    </row>
    <row r="73" spans="1:10" x14ac:dyDescent="0.25">
      <c r="A73" s="8"/>
      <c r="B73" s="8"/>
      <c r="C73" s="8"/>
      <c r="D73" s="8"/>
      <c r="E73" s="8"/>
      <c r="F73" s="8" t="s">
        <v>51</v>
      </c>
      <c r="G73" s="8"/>
      <c r="H73" s="2">
        <v>0</v>
      </c>
      <c r="I73" s="5">
        <v>700</v>
      </c>
      <c r="J73" s="5">
        <v>700</v>
      </c>
    </row>
    <row r="74" spans="1:10" ht="15.75" thickBot="1" x14ac:dyDescent="0.3">
      <c r="A74" s="8"/>
      <c r="B74" s="8"/>
      <c r="C74" s="8"/>
      <c r="D74" s="8"/>
      <c r="E74" s="8"/>
      <c r="F74" s="8" t="s">
        <v>52</v>
      </c>
      <c r="G74" s="8"/>
      <c r="H74" s="1">
        <v>0</v>
      </c>
      <c r="I74" s="6">
        <v>500</v>
      </c>
      <c r="J74" s="6">
        <v>500</v>
      </c>
    </row>
    <row r="75" spans="1:10" x14ac:dyDescent="0.25">
      <c r="A75" s="8"/>
      <c r="B75" s="8"/>
      <c r="C75" s="8"/>
      <c r="D75" s="8"/>
      <c r="E75" s="8" t="s">
        <v>53</v>
      </c>
      <c r="F75" s="8"/>
      <c r="G75" s="8"/>
      <c r="H75" s="2">
        <v>618</v>
      </c>
      <c r="I75" s="5">
        <v>2700</v>
      </c>
      <c r="J75" s="5">
        <f>SUM(J71:J74)</f>
        <v>2700</v>
      </c>
    </row>
    <row r="76" spans="1:10" x14ac:dyDescent="0.25">
      <c r="A76" s="8"/>
      <c r="B76" s="8"/>
      <c r="C76" s="8"/>
      <c r="D76" s="8"/>
      <c r="E76" s="8" t="s">
        <v>54</v>
      </c>
      <c r="F76" s="8"/>
      <c r="G76" s="8"/>
      <c r="H76" s="2"/>
      <c r="I76" s="5"/>
      <c r="J76" s="5"/>
    </row>
    <row r="77" spans="1:10" x14ac:dyDescent="0.25">
      <c r="A77" s="8"/>
      <c r="B77" s="8"/>
      <c r="C77" s="8"/>
      <c r="D77" s="8"/>
      <c r="E77" s="8"/>
      <c r="F77" s="8" t="s">
        <v>55</v>
      </c>
      <c r="G77" s="8"/>
      <c r="H77" s="2"/>
      <c r="I77" s="5"/>
      <c r="J77" s="5"/>
    </row>
    <row r="78" spans="1:10" ht="15.75" thickBot="1" x14ac:dyDescent="0.3">
      <c r="A78" s="8"/>
      <c r="B78" s="8"/>
      <c r="C78" s="8"/>
      <c r="D78" s="8"/>
      <c r="E78" s="8"/>
      <c r="F78" s="8"/>
      <c r="G78" s="8" t="s">
        <v>56</v>
      </c>
      <c r="H78" s="1">
        <v>91875</v>
      </c>
      <c r="I78" s="6">
        <v>105000</v>
      </c>
      <c r="J78" s="6">
        <v>105000</v>
      </c>
    </row>
    <row r="79" spans="1:10" x14ac:dyDescent="0.25">
      <c r="A79" s="8"/>
      <c r="B79" s="8"/>
      <c r="C79" s="8"/>
      <c r="D79" s="8"/>
      <c r="E79" s="8"/>
      <c r="F79" s="8" t="s">
        <v>57</v>
      </c>
      <c r="G79" s="8"/>
      <c r="H79" s="2">
        <v>91875</v>
      </c>
      <c r="I79" s="5">
        <v>105000</v>
      </c>
      <c r="J79" s="5">
        <f>SUM(J78)</f>
        <v>105000</v>
      </c>
    </row>
    <row r="80" spans="1:10" x14ac:dyDescent="0.25">
      <c r="A80" s="8"/>
      <c r="B80" s="8"/>
      <c r="C80" s="8"/>
      <c r="D80" s="8"/>
      <c r="E80" s="8"/>
      <c r="F80" s="8" t="s">
        <v>58</v>
      </c>
      <c r="G80" s="8"/>
      <c r="H80" s="2"/>
      <c r="I80" s="5"/>
      <c r="J80" s="5"/>
    </row>
    <row r="81" spans="1:10" x14ac:dyDescent="0.25">
      <c r="A81" s="8"/>
      <c r="B81" s="8"/>
      <c r="C81" s="8"/>
      <c r="D81" s="8"/>
      <c r="E81" s="8"/>
      <c r="F81" s="8"/>
      <c r="G81" s="8" t="s">
        <v>59</v>
      </c>
      <c r="H81" s="2">
        <v>46255</v>
      </c>
      <c r="I81" s="5">
        <v>60320</v>
      </c>
      <c r="J81" s="5">
        <v>60320</v>
      </c>
    </row>
    <row r="82" spans="1:10" x14ac:dyDescent="0.25">
      <c r="A82" s="8"/>
      <c r="B82" s="8"/>
      <c r="C82" s="8"/>
      <c r="D82" s="8"/>
      <c r="E82" s="8"/>
      <c r="F82" s="8"/>
      <c r="G82" s="8" t="s">
        <v>60</v>
      </c>
      <c r="H82" s="2">
        <v>4783</v>
      </c>
      <c r="I82" s="5">
        <v>0</v>
      </c>
      <c r="J82" s="5">
        <v>0</v>
      </c>
    </row>
    <row r="83" spans="1:10" x14ac:dyDescent="0.25">
      <c r="A83" s="8"/>
      <c r="B83" s="8"/>
      <c r="C83" s="8"/>
      <c r="D83" s="8"/>
      <c r="E83" s="8"/>
      <c r="F83" s="8"/>
      <c r="G83" s="8" t="s">
        <v>61</v>
      </c>
      <c r="H83" s="2">
        <v>4999</v>
      </c>
      <c r="I83" s="5">
        <v>0</v>
      </c>
      <c r="J83" s="5">
        <v>0</v>
      </c>
    </row>
    <row r="84" spans="1:10" x14ac:dyDescent="0.25">
      <c r="A84" s="8"/>
      <c r="B84" s="8"/>
      <c r="C84" s="8"/>
      <c r="D84" s="8"/>
      <c r="E84" s="8"/>
      <c r="F84" s="8"/>
      <c r="G84" s="8" t="s">
        <v>62</v>
      </c>
      <c r="H84" s="2">
        <v>2320</v>
      </c>
      <c r="I84" s="5">
        <v>0</v>
      </c>
      <c r="J84" s="5">
        <v>0</v>
      </c>
    </row>
    <row r="85" spans="1:10" x14ac:dyDescent="0.25">
      <c r="A85" s="8"/>
      <c r="B85" s="8"/>
      <c r="C85" s="8"/>
      <c r="D85" s="8"/>
      <c r="E85" s="8"/>
      <c r="F85" s="8"/>
      <c r="G85" s="8" t="s">
        <v>63</v>
      </c>
      <c r="H85" s="2">
        <v>5431.5</v>
      </c>
      <c r="I85" s="5">
        <v>5000</v>
      </c>
      <c r="J85" s="5">
        <v>6000</v>
      </c>
    </row>
    <row r="86" spans="1:10" ht="15.75" thickBot="1" x14ac:dyDescent="0.3">
      <c r="A86" s="8"/>
      <c r="B86" s="8"/>
      <c r="C86" s="8"/>
      <c r="D86" s="8"/>
      <c r="E86" s="8"/>
      <c r="F86" s="8"/>
      <c r="G86" s="8" t="s">
        <v>145</v>
      </c>
      <c r="H86" s="1">
        <v>48832</v>
      </c>
      <c r="I86" s="6">
        <v>62400</v>
      </c>
      <c r="J86" s="6">
        <v>70720</v>
      </c>
    </row>
    <row r="87" spans="1:10" x14ac:dyDescent="0.25">
      <c r="A87" s="8"/>
      <c r="B87" s="8"/>
      <c r="C87" s="8"/>
      <c r="D87" s="8"/>
      <c r="E87" s="8"/>
      <c r="F87" s="8" t="s">
        <v>64</v>
      </c>
      <c r="G87" s="8"/>
      <c r="H87" s="2">
        <v>112620.5</v>
      </c>
      <c r="I87" s="5">
        <v>127720</v>
      </c>
      <c r="J87" s="5">
        <f>SUM(J81:J86)</f>
        <v>137040</v>
      </c>
    </row>
    <row r="88" spans="1:10" x14ac:dyDescent="0.25">
      <c r="A88" s="8"/>
      <c r="B88" s="8"/>
      <c r="C88" s="8"/>
      <c r="D88" s="8"/>
      <c r="E88" s="8"/>
      <c r="F88" s="8" t="s">
        <v>65</v>
      </c>
      <c r="G88" s="8"/>
      <c r="H88" s="2"/>
      <c r="I88" s="5"/>
      <c r="J88" s="5"/>
    </row>
    <row r="89" spans="1:10" x14ac:dyDescent="0.25">
      <c r="A89" s="8"/>
      <c r="B89" s="8"/>
      <c r="C89" s="8"/>
      <c r="D89" s="8"/>
      <c r="E89" s="8"/>
      <c r="F89" s="8"/>
      <c r="G89" s="8" t="s">
        <v>66</v>
      </c>
      <c r="H89" s="2">
        <v>-27434.66</v>
      </c>
      <c r="I89" s="5">
        <v>-31680</v>
      </c>
      <c r="J89" s="5">
        <v>-15000</v>
      </c>
    </row>
    <row r="90" spans="1:10" x14ac:dyDescent="0.25">
      <c r="A90" s="8"/>
      <c r="B90" s="8"/>
      <c r="C90" s="8"/>
      <c r="D90" s="8"/>
      <c r="E90" s="8"/>
      <c r="F90" s="8"/>
      <c r="G90" s="8" t="s">
        <v>67</v>
      </c>
      <c r="H90" s="2">
        <v>3100</v>
      </c>
      <c r="I90" s="5">
        <v>0</v>
      </c>
      <c r="J90" s="5">
        <v>0</v>
      </c>
    </row>
    <row r="91" spans="1:10" x14ac:dyDescent="0.25">
      <c r="A91" s="8"/>
      <c r="B91" s="8"/>
      <c r="C91" s="8"/>
      <c r="D91" s="8"/>
      <c r="E91" s="8"/>
      <c r="F91" s="8"/>
      <c r="G91" s="8" t="s">
        <v>68</v>
      </c>
      <c r="H91" s="2">
        <v>2480</v>
      </c>
      <c r="I91" s="5">
        <v>0</v>
      </c>
      <c r="J91" s="5">
        <v>0</v>
      </c>
    </row>
    <row r="92" spans="1:10" x14ac:dyDescent="0.25">
      <c r="A92" s="8"/>
      <c r="B92" s="8"/>
      <c r="C92" s="8"/>
      <c r="D92" s="8"/>
      <c r="E92" s="8"/>
      <c r="F92" s="8"/>
      <c r="G92" s="8" t="s">
        <v>69</v>
      </c>
      <c r="H92" s="2">
        <v>42101.5</v>
      </c>
      <c r="I92" s="5">
        <v>64480</v>
      </c>
      <c r="J92" s="5">
        <v>60320</v>
      </c>
    </row>
    <row r="93" spans="1:10" x14ac:dyDescent="0.25">
      <c r="A93" s="8"/>
      <c r="B93" s="8"/>
      <c r="C93" s="8"/>
      <c r="D93" s="8"/>
      <c r="E93" s="8"/>
      <c r="F93" s="8"/>
      <c r="G93" s="8" t="s">
        <v>70</v>
      </c>
      <c r="H93" s="2">
        <v>2728</v>
      </c>
      <c r="I93" s="5">
        <v>0</v>
      </c>
      <c r="J93" s="5">
        <v>0</v>
      </c>
    </row>
    <row r="94" spans="1:10" ht="15.75" thickBot="1" x14ac:dyDescent="0.3">
      <c r="A94" s="8"/>
      <c r="B94" s="8"/>
      <c r="C94" s="8"/>
      <c r="D94" s="8"/>
      <c r="E94" s="8"/>
      <c r="F94" s="8"/>
      <c r="G94" s="8" t="s">
        <v>71</v>
      </c>
      <c r="H94" s="1">
        <v>116.25</v>
      </c>
      <c r="I94" s="6">
        <v>1200</v>
      </c>
      <c r="J94" s="6">
        <v>1400</v>
      </c>
    </row>
    <row r="95" spans="1:10" x14ac:dyDescent="0.25">
      <c r="A95" s="8"/>
      <c r="B95" s="8"/>
      <c r="C95" s="8"/>
      <c r="D95" s="8"/>
      <c r="E95" s="8"/>
      <c r="F95" s="8" t="s">
        <v>72</v>
      </c>
      <c r="G95" s="8"/>
      <c r="H95" s="2">
        <v>23091.09</v>
      </c>
      <c r="I95" s="5">
        <v>34000</v>
      </c>
      <c r="J95" s="5">
        <f>SUM(J89:J94)</f>
        <v>46720</v>
      </c>
    </row>
    <row r="96" spans="1:10" x14ac:dyDescent="0.25">
      <c r="A96" s="8"/>
      <c r="B96" s="8"/>
      <c r="C96" s="8"/>
      <c r="D96" s="8"/>
      <c r="E96" s="8"/>
      <c r="F96" s="8" t="s">
        <v>73</v>
      </c>
      <c r="G96" s="8"/>
      <c r="H96" s="2">
        <v>17030.04</v>
      </c>
      <c r="I96" s="5">
        <v>20000</v>
      </c>
      <c r="J96" s="5">
        <v>20000</v>
      </c>
    </row>
    <row r="97" spans="1:10" ht="15.75" thickBot="1" x14ac:dyDescent="0.3">
      <c r="A97" s="8"/>
      <c r="B97" s="8"/>
      <c r="C97" s="8"/>
      <c r="D97" s="8"/>
      <c r="E97" s="8"/>
      <c r="F97" s="8" t="s">
        <v>74</v>
      </c>
      <c r="G97" s="8"/>
      <c r="H97" s="1">
        <v>2453.92</v>
      </c>
      <c r="I97" s="6">
        <v>2500</v>
      </c>
      <c r="J97" s="6">
        <v>2600</v>
      </c>
    </row>
    <row r="98" spans="1:10" x14ac:dyDescent="0.25">
      <c r="A98" s="8"/>
      <c r="B98" s="8"/>
      <c r="C98" s="8"/>
      <c r="D98" s="8"/>
      <c r="E98" s="8" t="s">
        <v>75</v>
      </c>
      <c r="F98" s="8"/>
      <c r="G98" s="8"/>
      <c r="H98" s="2">
        <v>247070.55</v>
      </c>
      <c r="I98" s="5">
        <v>289220</v>
      </c>
      <c r="J98" s="5">
        <f>J79+J87+J95+J96+J97</f>
        <v>311360</v>
      </c>
    </row>
    <row r="99" spans="1:10" x14ac:dyDescent="0.25">
      <c r="A99" s="8"/>
      <c r="B99" s="8"/>
      <c r="C99" s="8"/>
      <c r="D99" s="8"/>
      <c r="E99" s="8" t="s">
        <v>76</v>
      </c>
      <c r="F99" s="8"/>
      <c r="G99" s="8"/>
      <c r="H99" s="2"/>
      <c r="I99" s="5"/>
      <c r="J99" s="5"/>
    </row>
    <row r="100" spans="1:10" x14ac:dyDescent="0.25">
      <c r="A100" s="8"/>
      <c r="B100" s="8"/>
      <c r="C100" s="8"/>
      <c r="D100" s="8"/>
      <c r="E100" s="8"/>
      <c r="F100" s="8" t="s">
        <v>77</v>
      </c>
      <c r="G100" s="8"/>
      <c r="H100" s="2">
        <v>66985.070000000007</v>
      </c>
      <c r="I100" s="5">
        <v>70000</v>
      </c>
      <c r="J100" s="5">
        <v>73000</v>
      </c>
    </row>
    <row r="101" spans="1:10" x14ac:dyDescent="0.25">
      <c r="A101" s="8"/>
      <c r="B101" s="8"/>
      <c r="C101" s="8"/>
      <c r="D101" s="8"/>
      <c r="E101" s="8"/>
      <c r="F101" s="8" t="s">
        <v>78</v>
      </c>
      <c r="G101" s="8"/>
      <c r="H101" s="2">
        <v>3300</v>
      </c>
      <c r="I101" s="5">
        <v>3600</v>
      </c>
      <c r="J101" s="5">
        <v>3900</v>
      </c>
    </row>
    <row r="102" spans="1:10" x14ac:dyDescent="0.25">
      <c r="A102" s="8"/>
      <c r="B102" s="8"/>
      <c r="C102" s="8"/>
      <c r="D102" s="8"/>
      <c r="E102" s="8"/>
      <c r="F102" s="8" t="s">
        <v>79</v>
      </c>
      <c r="G102" s="8"/>
      <c r="H102" s="2">
        <v>1279.42</v>
      </c>
      <c r="I102" s="5">
        <v>5000</v>
      </c>
      <c r="J102" s="5">
        <v>3000</v>
      </c>
    </row>
    <row r="103" spans="1:10" ht="15.75" thickBot="1" x14ac:dyDescent="0.3">
      <c r="A103" s="8"/>
      <c r="B103" s="8"/>
      <c r="C103" s="8"/>
      <c r="D103" s="8"/>
      <c r="E103" s="8"/>
      <c r="F103" s="8" t="s">
        <v>80</v>
      </c>
      <c r="G103" s="8"/>
      <c r="H103" s="1">
        <v>50072.73</v>
      </c>
      <c r="I103" s="6">
        <v>47000</v>
      </c>
      <c r="J103" s="6">
        <v>55000</v>
      </c>
    </row>
    <row r="104" spans="1:10" x14ac:dyDescent="0.25">
      <c r="A104" s="8"/>
      <c r="B104" s="8"/>
      <c r="C104" s="8"/>
      <c r="D104" s="8"/>
      <c r="E104" s="8" t="s">
        <v>81</v>
      </c>
      <c r="F104" s="8"/>
      <c r="G104" s="8"/>
      <c r="H104" s="2">
        <v>121637.22</v>
      </c>
      <c r="I104" s="5">
        <v>125600</v>
      </c>
      <c r="J104" s="5">
        <f>SUM(J100:J103)</f>
        <v>134900</v>
      </c>
    </row>
    <row r="105" spans="1:10" x14ac:dyDescent="0.25">
      <c r="A105" s="8"/>
      <c r="B105" s="8"/>
      <c r="C105" s="8"/>
      <c r="D105" s="8"/>
      <c r="E105" s="8" t="s">
        <v>82</v>
      </c>
      <c r="F105" s="8"/>
      <c r="G105" s="8"/>
      <c r="H105" s="2"/>
      <c r="I105" s="5"/>
      <c r="J105" s="5"/>
    </row>
    <row r="106" spans="1:10" x14ac:dyDescent="0.25">
      <c r="A106" s="8"/>
      <c r="B106" s="8"/>
      <c r="C106" s="8"/>
      <c r="D106" s="8"/>
      <c r="E106" s="8"/>
      <c r="F106" s="8" t="s">
        <v>83</v>
      </c>
      <c r="G106" s="8"/>
      <c r="H106" s="2">
        <v>3923.9</v>
      </c>
      <c r="I106" s="5">
        <v>4600</v>
      </c>
      <c r="J106" s="5">
        <v>4600</v>
      </c>
    </row>
    <row r="107" spans="1:10" x14ac:dyDescent="0.25">
      <c r="A107" s="8"/>
      <c r="B107" s="8"/>
      <c r="C107" s="8"/>
      <c r="D107" s="8"/>
      <c r="E107" s="8"/>
      <c r="F107" s="8" t="s">
        <v>84</v>
      </c>
      <c r="G107" s="8"/>
      <c r="H107" s="2">
        <v>16778.080000000002</v>
      </c>
      <c r="I107" s="5">
        <v>20000</v>
      </c>
      <c r="J107" s="5">
        <v>20000</v>
      </c>
    </row>
    <row r="108" spans="1:10" ht="15.75" thickBot="1" x14ac:dyDescent="0.3">
      <c r="A108" s="8"/>
      <c r="B108" s="8"/>
      <c r="C108" s="8"/>
      <c r="D108" s="8"/>
      <c r="E108" s="8"/>
      <c r="F108" s="8" t="s">
        <v>85</v>
      </c>
      <c r="G108" s="8"/>
      <c r="H108" s="1">
        <v>1841.32</v>
      </c>
      <c r="I108" s="6">
        <v>1736</v>
      </c>
      <c r="J108" s="6">
        <v>1736</v>
      </c>
    </row>
    <row r="109" spans="1:10" x14ac:dyDescent="0.25">
      <c r="A109" s="8"/>
      <c r="B109" s="8"/>
      <c r="C109" s="8"/>
      <c r="D109" s="8"/>
      <c r="E109" s="8" t="s">
        <v>86</v>
      </c>
      <c r="F109" s="8"/>
      <c r="G109" s="8"/>
      <c r="H109" s="2">
        <v>22543.3</v>
      </c>
      <c r="I109" s="5">
        <v>26336</v>
      </c>
      <c r="J109" s="5">
        <f>SUM(J106:J108)</f>
        <v>26336</v>
      </c>
    </row>
    <row r="110" spans="1:10" x14ac:dyDescent="0.25">
      <c r="A110" s="8"/>
      <c r="B110" s="8"/>
      <c r="C110" s="8"/>
      <c r="D110" s="8"/>
      <c r="E110" s="8" t="s">
        <v>87</v>
      </c>
      <c r="F110" s="8"/>
      <c r="G110" s="8"/>
      <c r="H110" s="2"/>
      <c r="I110" s="5"/>
      <c r="J110" s="5"/>
    </row>
    <row r="111" spans="1:10" x14ac:dyDescent="0.25">
      <c r="A111" s="8"/>
      <c r="B111" s="8"/>
      <c r="C111" s="8"/>
      <c r="D111" s="8"/>
      <c r="E111" s="8"/>
      <c r="F111" s="8" t="s">
        <v>119</v>
      </c>
      <c r="G111" s="8"/>
      <c r="H111" s="2">
        <v>2916.75</v>
      </c>
      <c r="I111" s="5">
        <v>4500</v>
      </c>
      <c r="J111" s="5">
        <v>3500</v>
      </c>
    </row>
    <row r="112" spans="1:10" x14ac:dyDescent="0.25">
      <c r="A112" s="8"/>
      <c r="B112" s="8"/>
      <c r="C112" s="8"/>
      <c r="D112" s="8"/>
      <c r="E112" s="8"/>
      <c r="F112" s="8" t="s">
        <v>88</v>
      </c>
      <c r="G112" s="8"/>
      <c r="H112" s="2">
        <v>2058.44</v>
      </c>
      <c r="I112" s="5">
        <v>2500</v>
      </c>
      <c r="J112" s="5">
        <v>2500</v>
      </c>
    </row>
    <row r="113" spans="1:10" x14ac:dyDescent="0.25">
      <c r="A113" s="8"/>
      <c r="B113" s="8"/>
      <c r="C113" s="8"/>
      <c r="D113" s="8"/>
      <c r="E113" s="8"/>
      <c r="F113" s="8" t="s">
        <v>89</v>
      </c>
      <c r="G113" s="8"/>
      <c r="H113" s="2">
        <v>661</v>
      </c>
      <c r="I113" s="5">
        <v>700</v>
      </c>
      <c r="J113" s="5">
        <v>750</v>
      </c>
    </row>
    <row r="114" spans="1:10" x14ac:dyDescent="0.25">
      <c r="A114" s="8"/>
      <c r="B114" s="8"/>
      <c r="C114" s="8"/>
      <c r="D114" s="8"/>
      <c r="E114" s="8"/>
      <c r="F114" s="8" t="s">
        <v>90</v>
      </c>
      <c r="G114" s="8"/>
      <c r="H114" s="2">
        <v>2130.71</v>
      </c>
      <c r="I114" s="5">
        <v>3000</v>
      </c>
      <c r="J114" s="5">
        <v>3000</v>
      </c>
    </row>
    <row r="115" spans="1:10" x14ac:dyDescent="0.25">
      <c r="A115" s="8"/>
      <c r="B115" s="8"/>
      <c r="C115" s="8"/>
      <c r="D115" s="8"/>
      <c r="E115" s="8"/>
      <c r="F115" s="8" t="s">
        <v>91</v>
      </c>
      <c r="G115" s="8"/>
      <c r="H115" s="2">
        <v>3821.81</v>
      </c>
      <c r="I115" s="5">
        <v>5100</v>
      </c>
      <c r="J115" s="5">
        <v>4500</v>
      </c>
    </row>
    <row r="116" spans="1:10" x14ac:dyDescent="0.25">
      <c r="A116" s="8"/>
      <c r="B116" s="8"/>
      <c r="C116" s="8"/>
      <c r="D116" s="8"/>
      <c r="E116" s="8"/>
      <c r="F116" s="8" t="s">
        <v>92</v>
      </c>
      <c r="G116" s="8"/>
      <c r="H116" s="2">
        <v>5616.51</v>
      </c>
      <c r="I116" s="5">
        <v>8000</v>
      </c>
      <c r="J116" s="5">
        <v>8000</v>
      </c>
    </row>
    <row r="117" spans="1:10" x14ac:dyDescent="0.25">
      <c r="A117" s="8"/>
      <c r="B117" s="8"/>
      <c r="C117" s="8"/>
      <c r="D117" s="8"/>
      <c r="E117" s="8"/>
      <c r="F117" s="8" t="s">
        <v>93</v>
      </c>
      <c r="G117" s="8"/>
      <c r="H117" s="2">
        <v>13981.31</v>
      </c>
      <c r="I117" s="5">
        <v>13000</v>
      </c>
      <c r="J117" s="5">
        <v>15000</v>
      </c>
    </row>
    <row r="118" spans="1:10" x14ac:dyDescent="0.25">
      <c r="A118" s="8"/>
      <c r="B118" s="8"/>
      <c r="C118" s="8"/>
      <c r="D118" s="8"/>
      <c r="E118" s="8"/>
      <c r="F118" s="8" t="s">
        <v>94</v>
      </c>
      <c r="G118" s="8"/>
      <c r="H118" s="2">
        <v>3139.22</v>
      </c>
      <c r="I118" s="5">
        <v>9000</v>
      </c>
      <c r="J118" s="5">
        <v>5000</v>
      </c>
    </row>
    <row r="119" spans="1:10" x14ac:dyDescent="0.25">
      <c r="A119" s="8"/>
      <c r="B119" s="8"/>
      <c r="C119" s="8"/>
      <c r="D119" s="8"/>
      <c r="E119" s="8"/>
      <c r="F119" s="8" t="s">
        <v>95</v>
      </c>
      <c r="G119" s="8"/>
      <c r="H119" s="2">
        <v>25200</v>
      </c>
      <c r="I119" s="5">
        <v>25200</v>
      </c>
      <c r="J119" s="5">
        <v>25200</v>
      </c>
    </row>
    <row r="120" spans="1:10" x14ac:dyDescent="0.25">
      <c r="A120" s="8"/>
      <c r="B120" s="8"/>
      <c r="C120" s="8"/>
      <c r="D120" s="8"/>
      <c r="E120" s="8"/>
      <c r="F120" s="8" t="s">
        <v>133</v>
      </c>
      <c r="G120" s="8"/>
      <c r="H120" s="2">
        <v>305.94</v>
      </c>
      <c r="I120" s="5">
        <v>200</v>
      </c>
      <c r="J120" s="5">
        <v>200</v>
      </c>
    </row>
    <row r="121" spans="1:10" x14ac:dyDescent="0.25">
      <c r="A121" s="8"/>
      <c r="B121" s="8"/>
      <c r="C121" s="8"/>
      <c r="D121" s="8"/>
      <c r="E121" s="8"/>
      <c r="F121" s="8" t="s">
        <v>96</v>
      </c>
      <c r="G121" s="8"/>
      <c r="H121" s="2">
        <v>1949.41</v>
      </c>
      <c r="I121" s="5">
        <v>1500</v>
      </c>
      <c r="J121" s="5">
        <v>2000</v>
      </c>
    </row>
    <row r="122" spans="1:10" x14ac:dyDescent="0.25">
      <c r="A122" s="8"/>
      <c r="B122" s="8"/>
      <c r="C122" s="8"/>
      <c r="D122" s="8"/>
      <c r="E122" s="8"/>
      <c r="F122" s="8" t="s">
        <v>97</v>
      </c>
      <c r="G122" s="8"/>
      <c r="H122" s="2">
        <v>326.04000000000002</v>
      </c>
      <c r="I122" s="5">
        <v>2000</v>
      </c>
      <c r="J122" s="5">
        <v>500</v>
      </c>
    </row>
    <row r="123" spans="1:10" ht="15.75" thickBot="1" x14ac:dyDescent="0.3">
      <c r="A123" s="8"/>
      <c r="B123" s="8"/>
      <c r="C123" s="8"/>
      <c r="D123" s="8"/>
      <c r="E123" s="8"/>
      <c r="F123" s="8" t="s">
        <v>120</v>
      </c>
      <c r="G123" s="8"/>
      <c r="H123" s="1">
        <v>1366.48</v>
      </c>
      <c r="I123" s="6">
        <v>1500</v>
      </c>
      <c r="J123" s="6">
        <v>1500</v>
      </c>
    </row>
    <row r="124" spans="1:10" x14ac:dyDescent="0.25">
      <c r="A124" s="8"/>
      <c r="B124" s="8"/>
      <c r="C124" s="8"/>
      <c r="D124" s="8"/>
      <c r="E124" s="8" t="s">
        <v>98</v>
      </c>
      <c r="F124" s="8"/>
      <c r="G124" s="8"/>
      <c r="H124" s="2">
        <v>63473.62</v>
      </c>
      <c r="I124" s="5">
        <v>76200</v>
      </c>
      <c r="J124" s="5">
        <f>SUM(J111:J123)</f>
        <v>71650</v>
      </c>
    </row>
    <row r="125" spans="1:10" x14ac:dyDescent="0.25">
      <c r="A125" s="8"/>
      <c r="B125" s="8"/>
      <c r="C125" s="8"/>
      <c r="D125" s="8"/>
      <c r="E125" s="8" t="s">
        <v>134</v>
      </c>
      <c r="F125" s="8"/>
      <c r="G125" s="8"/>
      <c r="H125" s="2">
        <v>0</v>
      </c>
      <c r="I125" s="5">
        <v>0</v>
      </c>
      <c r="J125" s="5">
        <v>0</v>
      </c>
    </row>
    <row r="126" spans="1:10" x14ac:dyDescent="0.25">
      <c r="A126" s="8"/>
      <c r="B126" s="8"/>
      <c r="C126" s="8"/>
      <c r="D126" s="8"/>
      <c r="E126" s="8" t="s">
        <v>99</v>
      </c>
      <c r="F126" s="8"/>
      <c r="G126" s="8"/>
      <c r="H126" s="2">
        <v>952.94</v>
      </c>
      <c r="I126" s="5">
        <v>1300</v>
      </c>
      <c r="J126" s="5">
        <v>1300</v>
      </c>
    </row>
    <row r="127" spans="1:10" x14ac:dyDescent="0.25">
      <c r="A127" s="8"/>
      <c r="B127" s="8"/>
      <c r="C127" s="8"/>
      <c r="D127" s="8"/>
      <c r="E127" s="8" t="s">
        <v>100</v>
      </c>
      <c r="F127" s="8"/>
      <c r="G127" s="8"/>
      <c r="H127" s="2">
        <v>37522.879999999997</v>
      </c>
      <c r="I127" s="5">
        <v>37600</v>
      </c>
      <c r="J127" s="5">
        <v>40000</v>
      </c>
    </row>
    <row r="128" spans="1:10" x14ac:dyDescent="0.25">
      <c r="A128" s="8"/>
      <c r="B128" s="8"/>
      <c r="C128" s="8"/>
      <c r="D128" s="8"/>
      <c r="E128" s="8" t="s">
        <v>101</v>
      </c>
      <c r="F128" s="8"/>
      <c r="G128" s="8"/>
      <c r="H128" s="2"/>
      <c r="I128" s="5"/>
      <c r="J128" s="5"/>
    </row>
    <row r="129" spans="1:10" x14ac:dyDescent="0.25">
      <c r="A129" s="8"/>
      <c r="B129" s="8"/>
      <c r="C129" s="8"/>
      <c r="D129" s="8"/>
      <c r="E129" s="8"/>
      <c r="F129" s="8" t="s">
        <v>102</v>
      </c>
      <c r="G129" s="8"/>
      <c r="H129" s="2">
        <v>5359.09</v>
      </c>
      <c r="I129" s="5">
        <v>5000</v>
      </c>
      <c r="J129" s="5">
        <v>5000</v>
      </c>
    </row>
    <row r="130" spans="1:10" x14ac:dyDescent="0.25">
      <c r="A130" s="8"/>
      <c r="B130" s="8"/>
      <c r="C130" s="8"/>
      <c r="D130" s="8"/>
      <c r="E130" s="8"/>
      <c r="F130" s="8" t="s">
        <v>103</v>
      </c>
      <c r="G130" s="8"/>
      <c r="H130" s="2">
        <v>1271</v>
      </c>
      <c r="I130" s="5">
        <v>5000</v>
      </c>
      <c r="J130" s="5">
        <v>5000</v>
      </c>
    </row>
    <row r="131" spans="1:10" ht="15.75" thickBot="1" x14ac:dyDescent="0.3">
      <c r="A131" s="8"/>
      <c r="B131" s="8"/>
      <c r="C131" s="8"/>
      <c r="D131" s="8"/>
      <c r="E131" s="8"/>
      <c r="F131" s="8" t="s">
        <v>104</v>
      </c>
      <c r="G131" s="8"/>
      <c r="H131" s="1">
        <v>9878.65</v>
      </c>
      <c r="I131" s="6">
        <v>10000</v>
      </c>
      <c r="J131" s="6">
        <v>11000</v>
      </c>
    </row>
    <row r="132" spans="1:10" x14ac:dyDescent="0.25">
      <c r="A132" s="8"/>
      <c r="B132" s="8"/>
      <c r="C132" s="8"/>
      <c r="D132" s="8"/>
      <c r="E132" s="8" t="s">
        <v>105</v>
      </c>
      <c r="F132" s="8"/>
      <c r="G132" s="8"/>
      <c r="H132" s="2">
        <v>16508.740000000002</v>
      </c>
      <c r="I132" s="5">
        <v>20000</v>
      </c>
      <c r="J132" s="5">
        <f>SUM(J129:J131)</f>
        <v>21000</v>
      </c>
    </row>
    <row r="133" spans="1:10" x14ac:dyDescent="0.25">
      <c r="A133" s="8"/>
      <c r="B133" s="8"/>
      <c r="C133" s="8"/>
      <c r="D133" s="8"/>
      <c r="E133" s="8" t="s">
        <v>106</v>
      </c>
      <c r="F133" s="8"/>
      <c r="G133" s="8"/>
      <c r="H133" s="2">
        <v>3950</v>
      </c>
      <c r="I133" s="5">
        <v>6000</v>
      </c>
      <c r="J133" s="5">
        <v>6000</v>
      </c>
    </row>
    <row r="134" spans="1:10" x14ac:dyDescent="0.25">
      <c r="A134" s="8"/>
      <c r="B134" s="8"/>
      <c r="C134" s="8"/>
      <c r="D134" s="8"/>
      <c r="E134" s="8" t="s">
        <v>107</v>
      </c>
      <c r="F134" s="8"/>
      <c r="G134" s="8"/>
      <c r="H134" s="2">
        <v>13763.07</v>
      </c>
      <c r="I134" s="5">
        <v>20000</v>
      </c>
      <c r="J134" s="5">
        <v>17000</v>
      </c>
    </row>
    <row r="135" spans="1:10" x14ac:dyDescent="0.25">
      <c r="A135" s="8"/>
      <c r="B135" s="8"/>
      <c r="C135" s="8"/>
      <c r="D135" s="8"/>
      <c r="E135" s="8" t="s">
        <v>108</v>
      </c>
      <c r="F135" s="8"/>
      <c r="G135" s="8"/>
      <c r="H135" s="2">
        <v>0</v>
      </c>
      <c r="I135" s="5">
        <v>2000</v>
      </c>
      <c r="J135" s="5">
        <v>2000</v>
      </c>
    </row>
    <row r="136" spans="1:10" x14ac:dyDescent="0.25">
      <c r="A136" s="8"/>
      <c r="B136" s="8"/>
      <c r="C136" s="8"/>
      <c r="D136" s="8"/>
      <c r="E136" s="8" t="s">
        <v>109</v>
      </c>
      <c r="F136" s="8"/>
      <c r="G136" s="8"/>
      <c r="H136" s="2">
        <v>82.09</v>
      </c>
      <c r="I136" s="5">
        <v>83</v>
      </c>
      <c r="J136" s="5">
        <v>83</v>
      </c>
    </row>
    <row r="137" spans="1:10" ht="15.75" thickBot="1" x14ac:dyDescent="0.3">
      <c r="A137" s="8"/>
      <c r="B137" s="8"/>
      <c r="C137" s="8"/>
      <c r="D137" s="8"/>
      <c r="E137" s="8" t="s">
        <v>110</v>
      </c>
      <c r="F137" s="8"/>
      <c r="G137" s="8"/>
      <c r="H137" s="2">
        <v>9419.4</v>
      </c>
      <c r="I137" s="5">
        <v>9500</v>
      </c>
      <c r="J137" s="5">
        <v>9500</v>
      </c>
    </row>
    <row r="138" spans="1:10" ht="15.75" thickBot="1" x14ac:dyDescent="0.3">
      <c r="A138" s="8"/>
      <c r="B138" s="8"/>
      <c r="C138" s="8"/>
      <c r="D138" s="8" t="s">
        <v>111</v>
      </c>
      <c r="E138" s="8"/>
      <c r="F138" s="8"/>
      <c r="G138" s="8"/>
      <c r="H138" s="3">
        <v>678661.56</v>
      </c>
      <c r="I138" s="7">
        <v>794717</v>
      </c>
      <c r="J138" s="7">
        <f>J25+J4+J47+J300+J40+J54+J61+J69+J75+J98+J104+J109+J124+J125+J126+J127+J132+J133+J134+J135+J136+J137+J30</f>
        <v>811899</v>
      </c>
    </row>
    <row r="139" spans="1:10" x14ac:dyDescent="0.25">
      <c r="A139" s="8"/>
      <c r="B139" s="8" t="s">
        <v>113</v>
      </c>
      <c r="C139" s="8"/>
      <c r="D139" s="8"/>
      <c r="E139" s="8"/>
      <c r="F139" s="8"/>
      <c r="G139" s="8"/>
      <c r="H139" s="2">
        <v>297922.11</v>
      </c>
      <c r="I139" s="5">
        <v>297103</v>
      </c>
      <c r="J139" s="5">
        <f>J23-J138</f>
        <v>352431</v>
      </c>
    </row>
    <row r="140" spans="1:10" x14ac:dyDescent="0.25">
      <c r="A140" s="8"/>
      <c r="B140" s="8" t="s">
        <v>137</v>
      </c>
      <c r="C140" s="8"/>
      <c r="D140" s="8"/>
      <c r="E140" s="8"/>
      <c r="F140" s="8"/>
      <c r="G140" s="8"/>
      <c r="H140" s="2"/>
      <c r="I140" s="5"/>
      <c r="J140" s="5"/>
    </row>
    <row r="141" spans="1:10" x14ac:dyDescent="0.25">
      <c r="A141" s="8"/>
      <c r="B141" s="8"/>
      <c r="C141" s="8" t="s">
        <v>138</v>
      </c>
      <c r="D141" s="8"/>
      <c r="E141" s="8"/>
      <c r="F141" s="8"/>
      <c r="G141" s="8"/>
      <c r="H141" s="2"/>
      <c r="I141" s="5"/>
      <c r="J141" s="5"/>
    </row>
    <row r="142" spans="1:10" ht="15.75" thickBot="1" x14ac:dyDescent="0.3">
      <c r="A142" s="8"/>
      <c r="B142" s="8"/>
      <c r="C142" s="8"/>
      <c r="D142" s="8" t="s">
        <v>139</v>
      </c>
      <c r="E142" s="8"/>
      <c r="F142" s="8"/>
      <c r="G142" s="8"/>
      <c r="H142" s="2">
        <v>64572</v>
      </c>
      <c r="I142" s="6">
        <v>0</v>
      </c>
      <c r="J142" s="6">
        <v>4000000</v>
      </c>
    </row>
    <row r="143" spans="1:10" ht="15.75" thickBot="1" x14ac:dyDescent="0.3">
      <c r="A143" s="8"/>
      <c r="B143" s="8"/>
      <c r="C143" s="8" t="s">
        <v>140</v>
      </c>
      <c r="D143" s="8"/>
      <c r="E143" s="8"/>
      <c r="F143" s="8"/>
      <c r="G143" s="8"/>
      <c r="H143" s="9">
        <v>64572</v>
      </c>
      <c r="I143" s="7">
        <v>0</v>
      </c>
      <c r="J143" s="7">
        <v>4000000</v>
      </c>
    </row>
    <row r="144" spans="1:10" ht="15.75" thickBot="1" x14ac:dyDescent="0.3">
      <c r="A144" s="8"/>
      <c r="B144" s="8" t="s">
        <v>141</v>
      </c>
      <c r="C144" s="8"/>
      <c r="D144" s="8"/>
      <c r="E144" s="8"/>
      <c r="F144" s="8"/>
      <c r="G144" s="8"/>
      <c r="H144" s="9">
        <v>64572</v>
      </c>
      <c r="I144" s="5">
        <v>0</v>
      </c>
      <c r="J144" s="5">
        <v>4000000</v>
      </c>
    </row>
    <row r="145" spans="1:10" ht="15.75" thickBot="1" x14ac:dyDescent="0.3">
      <c r="A145" s="8" t="s">
        <v>122</v>
      </c>
      <c r="B145" s="8"/>
      <c r="C145" s="8"/>
      <c r="D145" s="8"/>
      <c r="E145" s="8"/>
      <c r="F145" s="8"/>
      <c r="G145" s="8"/>
      <c r="H145" s="10">
        <v>362494.11</v>
      </c>
      <c r="I145" s="11">
        <v>297103</v>
      </c>
      <c r="J145" s="11">
        <f>J139+J144</f>
        <v>4352431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7-18-23</vt:lpstr>
      <vt:lpstr>6-20-23</vt:lpstr>
      <vt:lpstr>'7-18-23'!Print_Titles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Koeper</dc:creator>
  <cp:lastModifiedBy>Chris Koeper</cp:lastModifiedBy>
  <cp:lastPrinted>2023-07-13T18:35:12Z</cp:lastPrinted>
  <dcterms:created xsi:type="dcterms:W3CDTF">2019-12-13T15:18:58Z</dcterms:created>
  <dcterms:modified xsi:type="dcterms:W3CDTF">2023-07-13T18:37:16Z</dcterms:modified>
</cp:coreProperties>
</file>